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" windowWidth="12120" windowHeight="7992" firstSheet="1" activeTab="1"/>
  </bookViews>
  <sheets>
    <sheet name="Sheet1 (2)" sheetId="4" state="hidden" r:id="rId1"/>
    <sheet name="General &amp; Dev IHSDP &amp; SJSRY  ok" sheetId="23" r:id="rId2"/>
    <sheet name="Sheet3" sheetId="3" r:id="rId3"/>
    <sheet name="Sheet1" sheetId="15" r:id="rId4"/>
  </sheets>
  <calcPr calcId="124519"/>
</workbook>
</file>

<file path=xl/calcChain.xml><?xml version="1.0" encoding="utf-8"?>
<calcChain xmlns="http://schemas.openxmlformats.org/spreadsheetml/2006/main">
  <c r="J156" i="23"/>
  <c r="J157"/>
  <c r="J518"/>
  <c r="J581"/>
  <c r="F581"/>
  <c r="F575"/>
  <c r="I574"/>
  <c r="H574"/>
  <c r="J574" s="1"/>
  <c r="G574"/>
  <c r="F574"/>
  <c r="E574"/>
  <c r="I573"/>
  <c r="H573"/>
  <c r="J573" s="1"/>
  <c r="G573"/>
  <c r="F573"/>
  <c r="E573"/>
  <c r="I572"/>
  <c r="H572"/>
  <c r="J572" s="1"/>
  <c r="G572"/>
  <c r="F572"/>
  <c r="I571"/>
  <c r="H571"/>
  <c r="J571" s="1"/>
  <c r="G571"/>
  <c r="F571"/>
  <c r="E571"/>
  <c r="I567"/>
  <c r="I575" s="1"/>
  <c r="J575" s="1"/>
  <c r="H567"/>
  <c r="H575" s="1"/>
  <c r="G567"/>
  <c r="G575" s="1"/>
  <c r="E567"/>
  <c r="E575" s="1"/>
  <c r="J562"/>
  <c r="E538"/>
  <c r="E572" s="1"/>
  <c r="I524"/>
  <c r="I570" s="1"/>
  <c r="H524"/>
  <c r="H570" s="1"/>
  <c r="G524"/>
  <c r="G570" s="1"/>
  <c r="E524"/>
  <c r="E570" s="1"/>
  <c r="J523"/>
  <c r="J521"/>
  <c r="F521"/>
  <c r="F524" s="1"/>
  <c r="F570" s="1"/>
  <c r="J517"/>
  <c r="J516"/>
  <c r="J515"/>
  <c r="J514"/>
  <c r="J513"/>
  <c r="J512"/>
  <c r="J511"/>
  <c r="J510"/>
  <c r="J509"/>
  <c r="J508"/>
  <c r="I505"/>
  <c r="I569" s="1"/>
  <c r="H505"/>
  <c r="H569" s="1"/>
  <c r="G505"/>
  <c r="G569" s="1"/>
  <c r="F505"/>
  <c r="F569" s="1"/>
  <c r="F576" s="1"/>
  <c r="F579" s="1"/>
  <c r="E505"/>
  <c r="E569" s="1"/>
  <c r="E576" s="1"/>
  <c r="E579" s="1"/>
  <c r="J504"/>
  <c r="J503"/>
  <c r="J501"/>
  <c r="J500"/>
  <c r="J499"/>
  <c r="J498"/>
  <c r="J497"/>
  <c r="J496"/>
  <c r="J494"/>
  <c r="J493"/>
  <c r="J492"/>
  <c r="J491"/>
  <c r="J490"/>
  <c r="J483"/>
  <c r="J482"/>
  <c r="J481"/>
  <c r="J479"/>
  <c r="J478"/>
  <c r="J476"/>
  <c r="J475"/>
  <c r="J473"/>
  <c r="J471"/>
  <c r="J468"/>
  <c r="J466"/>
  <c r="J465"/>
  <c r="J464"/>
  <c r="J463"/>
  <c r="J460"/>
  <c r="J459"/>
  <c r="J457"/>
  <c r="F448"/>
  <c r="E448"/>
  <c r="I445"/>
  <c r="H445"/>
  <c r="J445" s="1"/>
  <c r="G445"/>
  <c r="F445"/>
  <c r="E445"/>
  <c r="F443"/>
  <c r="E443"/>
  <c r="I437"/>
  <c r="I451" s="1"/>
  <c r="H437"/>
  <c r="H451" s="1"/>
  <c r="G437"/>
  <c r="G451" s="1"/>
  <c r="E437"/>
  <c r="E451" s="1"/>
  <c r="J436"/>
  <c r="F436"/>
  <c r="J434"/>
  <c r="F434"/>
  <c r="J432"/>
  <c r="F432"/>
  <c r="J430"/>
  <c r="F430"/>
  <c r="F437" s="1"/>
  <c r="F451" s="1"/>
  <c r="J422"/>
  <c r="J421"/>
  <c r="J420"/>
  <c r="I418"/>
  <c r="I450" s="1"/>
  <c r="J450" s="1"/>
  <c r="H418"/>
  <c r="H450" s="1"/>
  <c r="G418"/>
  <c r="G450" s="1"/>
  <c r="F418"/>
  <c r="F450" s="1"/>
  <c r="E418"/>
  <c r="E450" s="1"/>
  <c r="J417"/>
  <c r="F417"/>
  <c r="I415"/>
  <c r="I449" s="1"/>
  <c r="H415"/>
  <c r="H449" s="1"/>
  <c r="G415"/>
  <c r="G449" s="1"/>
  <c r="F415"/>
  <c r="F449" s="1"/>
  <c r="E415"/>
  <c r="E449" s="1"/>
  <c r="J408"/>
  <c r="J407"/>
  <c r="J406"/>
  <c r="J415" s="1"/>
  <c r="I404"/>
  <c r="I448" s="1"/>
  <c r="H404"/>
  <c r="H448" s="1"/>
  <c r="G404"/>
  <c r="G448" s="1"/>
  <c r="J400"/>
  <c r="I393"/>
  <c r="I447" s="1"/>
  <c r="H393"/>
  <c r="J393" s="1"/>
  <c r="G393"/>
  <c r="G447" s="1"/>
  <c r="F393"/>
  <c r="F447" s="1"/>
  <c r="E393"/>
  <c r="E447" s="1"/>
  <c r="J392"/>
  <c r="F392"/>
  <c r="I391"/>
  <c r="I446" s="1"/>
  <c r="H391"/>
  <c r="J391" s="1"/>
  <c r="G391"/>
  <c r="G446" s="1"/>
  <c r="F391"/>
  <c r="F446" s="1"/>
  <c r="E391"/>
  <c r="E446" s="1"/>
  <c r="J389"/>
  <c r="J387"/>
  <c r="J384"/>
  <c r="J383"/>
  <c r="I376"/>
  <c r="I444" s="1"/>
  <c r="H376"/>
  <c r="J376" s="1"/>
  <c r="G376"/>
  <c r="G444" s="1"/>
  <c r="F376"/>
  <c r="F444" s="1"/>
  <c r="E376"/>
  <c r="E444" s="1"/>
  <c r="J375"/>
  <c r="J374"/>
  <c r="J373"/>
  <c r="I372"/>
  <c r="I443" s="1"/>
  <c r="H372"/>
  <c r="H443" s="1"/>
  <c r="G372"/>
  <c r="G443" s="1"/>
  <c r="J366"/>
  <c r="I362"/>
  <c r="I442" s="1"/>
  <c r="H362"/>
  <c r="H442" s="1"/>
  <c r="G362"/>
  <c r="G442" s="1"/>
  <c r="F362"/>
  <c r="F442" s="1"/>
  <c r="E362"/>
  <c r="E442" s="1"/>
  <c r="J361"/>
  <c r="J360"/>
  <c r="J359"/>
  <c r="J358"/>
  <c r="J355"/>
  <c r="J354"/>
  <c r="J353"/>
  <c r="J352"/>
  <c r="J351"/>
  <c r="J350"/>
  <c r="J348"/>
  <c r="J347"/>
  <c r="J346"/>
  <c r="J343"/>
  <c r="J342"/>
  <c r="J340"/>
  <c r="J339"/>
  <c r="J338"/>
  <c r="J337"/>
  <c r="J336"/>
  <c r="J335"/>
  <c r="J334"/>
  <c r="J333"/>
  <c r="J332"/>
  <c r="J330"/>
  <c r="J329"/>
  <c r="J328"/>
  <c r="J326"/>
  <c r="J325"/>
  <c r="J324"/>
  <c r="J323"/>
  <c r="J321"/>
  <c r="J320"/>
  <c r="I317"/>
  <c r="I441" s="1"/>
  <c r="H317"/>
  <c r="H441" s="1"/>
  <c r="G317"/>
  <c r="G441" s="1"/>
  <c r="E317"/>
  <c r="E441" s="1"/>
  <c r="J316"/>
  <c r="F316"/>
  <c r="F317" s="1"/>
  <c r="F441" s="1"/>
  <c r="J315"/>
  <c r="J313"/>
  <c r="J312"/>
  <c r="J311"/>
  <c r="J310"/>
  <c r="J308"/>
  <c r="J307"/>
  <c r="J306"/>
  <c r="J302"/>
  <c r="J300"/>
  <c r="J299"/>
  <c r="J296"/>
  <c r="J294"/>
  <c r="J293"/>
  <c r="J292"/>
  <c r="J290"/>
  <c r="J289"/>
  <c r="J288"/>
  <c r="J285"/>
  <c r="J284"/>
  <c r="J283"/>
  <c r="J280"/>
  <c r="I277"/>
  <c r="I440" s="1"/>
  <c r="H277"/>
  <c r="H440" s="1"/>
  <c r="G277"/>
  <c r="G440" s="1"/>
  <c r="F277"/>
  <c r="F440" s="1"/>
  <c r="F452" s="1"/>
  <c r="F578" s="1"/>
  <c r="F580" s="1"/>
  <c r="F582" s="1"/>
  <c r="E277"/>
  <c r="E440" s="1"/>
  <c r="J271"/>
  <c r="J269"/>
  <c r="J267"/>
  <c r="J265"/>
  <c r="J263"/>
  <c r="J261"/>
  <c r="J260"/>
  <c r="J277" s="1"/>
  <c r="J238"/>
  <c r="I231"/>
  <c r="J231" s="1"/>
  <c r="H231"/>
  <c r="G231"/>
  <c r="F231"/>
  <c r="E231"/>
  <c r="I229"/>
  <c r="J229" s="1"/>
  <c r="H229"/>
  <c r="G229"/>
  <c r="F229"/>
  <c r="E229"/>
  <c r="I226"/>
  <c r="J226" s="1"/>
  <c r="H226"/>
  <c r="H232" s="1"/>
  <c r="G226"/>
  <c r="G232" s="1"/>
  <c r="E226"/>
  <c r="E232" s="1"/>
  <c r="J225"/>
  <c r="F225"/>
  <c r="J223"/>
  <c r="F223"/>
  <c r="J221"/>
  <c r="F221"/>
  <c r="J219"/>
  <c r="F219"/>
  <c r="F226" s="1"/>
  <c r="F232" s="1"/>
  <c r="J212"/>
  <c r="J211"/>
  <c r="J210"/>
  <c r="J206"/>
  <c r="J200"/>
  <c r="J196"/>
  <c r="I190"/>
  <c r="J190" s="1"/>
  <c r="H190"/>
  <c r="H230" s="1"/>
  <c r="G190"/>
  <c r="G230" s="1"/>
  <c r="E190"/>
  <c r="E230" s="1"/>
  <c r="J184"/>
  <c r="J182"/>
  <c r="F182"/>
  <c r="F190" s="1"/>
  <c r="F230" s="1"/>
  <c r="I171"/>
  <c r="I228" s="1"/>
  <c r="H171"/>
  <c r="H228" s="1"/>
  <c r="G171"/>
  <c r="G228" s="1"/>
  <c r="F171"/>
  <c r="F228" s="1"/>
  <c r="E171"/>
  <c r="E228" s="1"/>
  <c r="J167"/>
  <c r="I162"/>
  <c r="H162"/>
  <c r="H227" s="1"/>
  <c r="H233" s="1"/>
  <c r="H236" s="1"/>
  <c r="G162"/>
  <c r="G227" s="1"/>
  <c r="F162"/>
  <c r="F227" s="1"/>
  <c r="F233" s="1"/>
  <c r="F236" s="1"/>
  <c r="E162"/>
  <c r="E227" s="1"/>
  <c r="E233" s="1"/>
  <c r="E236" s="1"/>
  <c r="J159"/>
  <c r="J155"/>
  <c r="J154"/>
  <c r="J153"/>
  <c r="J152"/>
  <c r="J151"/>
  <c r="J150"/>
  <c r="J149"/>
  <c r="J148"/>
  <c r="J147"/>
  <c r="J144"/>
  <c r="J143"/>
  <c r="J139"/>
  <c r="J138"/>
  <c r="I132"/>
  <c r="J132" s="1"/>
  <c r="H132"/>
  <c r="G132"/>
  <c r="F132"/>
  <c r="I124"/>
  <c r="I134" s="1"/>
  <c r="J134" s="1"/>
  <c r="H124"/>
  <c r="H134" s="1"/>
  <c r="G124"/>
  <c r="G134" s="1"/>
  <c r="E124"/>
  <c r="E134" s="1"/>
  <c r="J122"/>
  <c r="J121"/>
  <c r="J120"/>
  <c r="J118"/>
  <c r="F118"/>
  <c r="J117"/>
  <c r="J116"/>
  <c r="F116"/>
  <c r="F124" s="1"/>
  <c r="F134" s="1"/>
  <c r="I107"/>
  <c r="I133" s="1"/>
  <c r="J133" s="1"/>
  <c r="H107"/>
  <c r="H133" s="1"/>
  <c r="G107"/>
  <c r="G133" s="1"/>
  <c r="E107"/>
  <c r="E133" s="1"/>
  <c r="J106"/>
  <c r="J100"/>
  <c r="F100"/>
  <c r="F107" s="1"/>
  <c r="F133" s="1"/>
  <c r="J99"/>
  <c r="I92"/>
  <c r="J92" s="1"/>
  <c r="H92"/>
  <c r="H131" s="1"/>
  <c r="G92"/>
  <c r="G131" s="1"/>
  <c r="F92"/>
  <c r="F131" s="1"/>
  <c r="E92"/>
  <c r="E131" s="1"/>
  <c r="J89"/>
  <c r="J88"/>
  <c r="J86"/>
  <c r="I82"/>
  <c r="I130" s="1"/>
  <c r="J130" s="1"/>
  <c r="H82"/>
  <c r="H130" s="1"/>
  <c r="G82"/>
  <c r="G130" s="1"/>
  <c r="F82"/>
  <c r="F130" s="1"/>
  <c r="E82"/>
  <c r="J81"/>
  <c r="J78"/>
  <c r="J76"/>
  <c r="J74"/>
  <c r="J70"/>
  <c r="J69"/>
  <c r="J68"/>
  <c r="I66"/>
  <c r="I129" s="1"/>
  <c r="J129" s="1"/>
  <c r="H66"/>
  <c r="H129" s="1"/>
  <c r="G66"/>
  <c r="G129" s="1"/>
  <c r="E66"/>
  <c r="J64"/>
  <c r="J61"/>
  <c r="J58"/>
  <c r="J57"/>
  <c r="J56"/>
  <c r="J53"/>
  <c r="J52"/>
  <c r="F52"/>
  <c r="F66" s="1"/>
  <c r="F129" s="1"/>
  <c r="J50"/>
  <c r="J49"/>
  <c r="J48"/>
  <c r="J47"/>
  <c r="J44"/>
  <c r="J43"/>
  <c r="J42"/>
  <c r="J41"/>
  <c r="J39"/>
  <c r="J38"/>
  <c r="J37"/>
  <c r="J35"/>
  <c r="J31"/>
  <c r="I30"/>
  <c r="I128" s="1"/>
  <c r="H30"/>
  <c r="H128" s="1"/>
  <c r="G30"/>
  <c r="G128" s="1"/>
  <c r="F30"/>
  <c r="F128" s="1"/>
  <c r="E30"/>
  <c r="J28"/>
  <c r="J27"/>
  <c r="J26"/>
  <c r="J25"/>
  <c r="J24"/>
  <c r="J23"/>
  <c r="I21"/>
  <c r="I127" s="1"/>
  <c r="J127" s="1"/>
  <c r="H21"/>
  <c r="H127" s="1"/>
  <c r="G21"/>
  <c r="G127" s="1"/>
  <c r="F21"/>
  <c r="F127" s="1"/>
  <c r="E21"/>
  <c r="J20"/>
  <c r="I17"/>
  <c r="J17" s="1"/>
  <c r="H17"/>
  <c r="H126" s="1"/>
  <c r="G17"/>
  <c r="G126" s="1"/>
  <c r="G135" s="1"/>
  <c r="G235" s="1"/>
  <c r="F17"/>
  <c r="F126" s="1"/>
  <c r="E17"/>
  <c r="J14"/>
  <c r="J12"/>
  <c r="J11"/>
  <c r="J8"/>
  <c r="F8"/>
  <c r="J7"/>
  <c r="J6"/>
  <c r="F6"/>
  <c r="F238" s="1"/>
  <c r="H576" l="1"/>
  <c r="H579" s="1"/>
  <c r="J570"/>
  <c r="J162"/>
  <c r="I452"/>
  <c r="J440"/>
  <c r="I576"/>
  <c r="J569"/>
  <c r="F135"/>
  <c r="F235" s="1"/>
  <c r="F237" s="1"/>
  <c r="F239" s="1"/>
  <c r="H135"/>
  <c r="H235" s="1"/>
  <c r="H237" s="1"/>
  <c r="H239" s="1"/>
  <c r="J128"/>
  <c r="G233"/>
  <c r="G236" s="1"/>
  <c r="G237" s="1"/>
  <c r="G239" s="1"/>
  <c r="J228"/>
  <c r="E452"/>
  <c r="E578" s="1"/>
  <c r="E580" s="1"/>
  <c r="E582" s="1"/>
  <c r="G452"/>
  <c r="G578" s="1"/>
  <c r="J441"/>
  <c r="J442"/>
  <c r="J443"/>
  <c r="J448"/>
  <c r="J449"/>
  <c r="J451"/>
  <c r="G576"/>
  <c r="G579" s="1"/>
  <c r="J21"/>
  <c r="J30"/>
  <c r="J82"/>
  <c r="E97"/>
  <c r="E132" s="1"/>
  <c r="E135" s="1"/>
  <c r="E235" s="1"/>
  <c r="E237" s="1"/>
  <c r="E239" s="1"/>
  <c r="J107"/>
  <c r="J124"/>
  <c r="I126"/>
  <c r="I131"/>
  <c r="J131" s="1"/>
  <c r="J171"/>
  <c r="I227"/>
  <c r="I230"/>
  <c r="J230" s="1"/>
  <c r="I232"/>
  <c r="J232" s="1"/>
  <c r="J317"/>
  <c r="J372"/>
  <c r="J404"/>
  <c r="J437"/>
  <c r="H444"/>
  <c r="H452" s="1"/>
  <c r="H578" s="1"/>
  <c r="H580" s="1"/>
  <c r="H582" s="1"/>
  <c r="H446"/>
  <c r="J446" s="1"/>
  <c r="H447"/>
  <c r="J447" s="1"/>
  <c r="J505"/>
  <c r="J567"/>
  <c r="J66"/>
  <c r="J362"/>
  <c r="J418"/>
  <c r="J524"/>
  <c r="J126" l="1"/>
  <c r="I135"/>
  <c r="I579"/>
  <c r="J579" s="1"/>
  <c r="J576"/>
  <c r="I578"/>
  <c r="J452"/>
  <c r="J444"/>
  <c r="G580"/>
  <c r="G582" s="1"/>
  <c r="J227"/>
  <c r="I233"/>
  <c r="I580" l="1"/>
  <c r="I582" s="1"/>
  <c r="J578"/>
  <c r="J580" s="1"/>
  <c r="J582" s="1"/>
  <c r="J233"/>
  <c r="I236"/>
  <c r="J236" s="1"/>
  <c r="J135"/>
  <c r="I235"/>
  <c r="J235" l="1"/>
  <c r="J237" s="1"/>
  <c r="J239" s="1"/>
  <c r="I237"/>
  <c r="I239" s="1"/>
  <c r="I556" i="4" l="1"/>
  <c r="E552"/>
  <c r="H551"/>
  <c r="I551" s="1"/>
  <c r="G551"/>
  <c r="E551"/>
  <c r="H550"/>
  <c r="G550"/>
  <c r="I550" s="1"/>
  <c r="E550"/>
  <c r="H549"/>
  <c r="G549"/>
  <c r="I549" s="1"/>
  <c r="E549"/>
  <c r="H548"/>
  <c r="G548"/>
  <c r="I548" s="1"/>
  <c r="E548"/>
  <c r="H543"/>
  <c r="H552" s="1"/>
  <c r="I552" s="1"/>
  <c r="G543"/>
  <c r="G552" s="1"/>
  <c r="F543"/>
  <c r="F552" s="1"/>
  <c r="I538"/>
  <c r="H500"/>
  <c r="H547" s="1"/>
  <c r="I547" s="1"/>
  <c r="G500"/>
  <c r="G547" s="1"/>
  <c r="F500"/>
  <c r="F547" s="1"/>
  <c r="E500"/>
  <c r="E547" s="1"/>
  <c r="I499"/>
  <c r="I497"/>
  <c r="I494"/>
  <c r="I493"/>
  <c r="I492"/>
  <c r="I491"/>
  <c r="I490"/>
  <c r="I489"/>
  <c r="I488"/>
  <c r="I500" s="1"/>
  <c r="H485"/>
  <c r="H546" s="1"/>
  <c r="G485"/>
  <c r="G546" s="1"/>
  <c r="G553" s="1"/>
  <c r="G555" s="1"/>
  <c r="F485"/>
  <c r="F546" s="1"/>
  <c r="E485"/>
  <c r="E546" s="1"/>
  <c r="E553" s="1"/>
  <c r="E555" s="1"/>
  <c r="I484"/>
  <c r="I483"/>
  <c r="I481"/>
  <c r="I480"/>
  <c r="I479"/>
  <c r="I478"/>
  <c r="I477"/>
  <c r="I475"/>
  <c r="I474"/>
  <c r="I473"/>
  <c r="I472"/>
  <c r="I471"/>
  <c r="I464"/>
  <c r="I462"/>
  <c r="I459"/>
  <c r="I458"/>
  <c r="I456"/>
  <c r="I454"/>
  <c r="I451"/>
  <c r="I449"/>
  <c r="I448"/>
  <c r="I447"/>
  <c r="I446"/>
  <c r="I443"/>
  <c r="I442"/>
  <c r="I440"/>
  <c r="I485" s="1"/>
  <c r="F433"/>
  <c r="I432"/>
  <c r="H432"/>
  <c r="G432"/>
  <c r="E432"/>
  <c r="E431"/>
  <c r="I430"/>
  <c r="H430"/>
  <c r="G430"/>
  <c r="E430"/>
  <c r="E429"/>
  <c r="I428"/>
  <c r="H428"/>
  <c r="G428"/>
  <c r="E428"/>
  <c r="E426"/>
  <c r="H420"/>
  <c r="I420" s="1"/>
  <c r="I434" s="1"/>
  <c r="G420"/>
  <c r="G434" s="1"/>
  <c r="E420"/>
  <c r="E434" s="1"/>
  <c r="H403"/>
  <c r="I403" s="1"/>
  <c r="I433" s="1"/>
  <c r="G403"/>
  <c r="G433" s="1"/>
  <c r="E403"/>
  <c r="E433" s="1"/>
  <c r="I402"/>
  <c r="H390"/>
  <c r="H431" s="1"/>
  <c r="G390"/>
  <c r="G431" s="1"/>
  <c r="I386"/>
  <c r="H377"/>
  <c r="H429" s="1"/>
  <c r="G377"/>
  <c r="G429" s="1"/>
  <c r="F377"/>
  <c r="F429" s="1"/>
  <c r="I373"/>
  <c r="I370"/>
  <c r="I369"/>
  <c r="H362"/>
  <c r="I362" s="1"/>
  <c r="I427" s="1"/>
  <c r="G362"/>
  <c r="G427" s="1"/>
  <c r="F362"/>
  <c r="F427" s="1"/>
  <c r="E362"/>
  <c r="E427" s="1"/>
  <c r="I361"/>
  <c r="I360"/>
  <c r="I359"/>
  <c r="H358"/>
  <c r="H426" s="1"/>
  <c r="G358"/>
  <c r="G426" s="1"/>
  <c r="I352"/>
  <c r="H348"/>
  <c r="H425" s="1"/>
  <c r="G348"/>
  <c r="G425" s="1"/>
  <c r="F348"/>
  <c r="F425" s="1"/>
  <c r="E348"/>
  <c r="E425" s="1"/>
  <c r="I347"/>
  <c r="I346"/>
  <c r="I344"/>
  <c r="I341"/>
  <c r="I340"/>
  <c r="I339"/>
  <c r="I338"/>
  <c r="I337"/>
  <c r="I336"/>
  <c r="I334"/>
  <c r="I333"/>
  <c r="I332"/>
  <c r="I329"/>
  <c r="I328"/>
  <c r="I326"/>
  <c r="I325"/>
  <c r="I323"/>
  <c r="I322"/>
  <c r="I320"/>
  <c r="I318"/>
  <c r="I317"/>
  <c r="I316"/>
  <c r="I314"/>
  <c r="I313"/>
  <c r="I312"/>
  <c r="I311"/>
  <c r="I309"/>
  <c r="I308"/>
  <c r="I348" s="1"/>
  <c r="I425" s="1"/>
  <c r="H305"/>
  <c r="H424" s="1"/>
  <c r="G305"/>
  <c r="G424" s="1"/>
  <c r="F305"/>
  <c r="F424" s="1"/>
  <c r="E305"/>
  <c r="E424" s="1"/>
  <c r="I304"/>
  <c r="I303"/>
  <c r="I300"/>
  <c r="I299"/>
  <c r="I298"/>
  <c r="I296"/>
  <c r="I295"/>
  <c r="I294"/>
  <c r="I290"/>
  <c r="I288"/>
  <c r="I287"/>
  <c r="I284"/>
  <c r="I282"/>
  <c r="I281"/>
  <c r="I280"/>
  <c r="I278"/>
  <c r="I277"/>
  <c r="I276"/>
  <c r="I273"/>
  <c r="I272"/>
  <c r="I271"/>
  <c r="I268"/>
  <c r="H265"/>
  <c r="H423" s="1"/>
  <c r="G265"/>
  <c r="G423" s="1"/>
  <c r="G435" s="1"/>
  <c r="G554" s="1"/>
  <c r="G557" s="1"/>
  <c r="F265"/>
  <c r="F423" s="1"/>
  <c r="F435" s="1"/>
  <c r="F554" s="1"/>
  <c r="E265"/>
  <c r="E423" s="1"/>
  <c r="E435" s="1"/>
  <c r="E554" s="1"/>
  <c r="E557" s="1"/>
  <c r="I257"/>
  <c r="I255"/>
  <c r="I253"/>
  <c r="I251"/>
  <c r="I249"/>
  <c r="I248"/>
  <c r="I265" s="1"/>
  <c r="I423" s="1"/>
  <c r="F229"/>
  <c r="I228"/>
  <c r="H223"/>
  <c r="I223" s="1"/>
  <c r="G223"/>
  <c r="E223"/>
  <c r="H221"/>
  <c r="I221" s="1"/>
  <c r="G221"/>
  <c r="E221"/>
  <c r="F220"/>
  <c r="E220"/>
  <c r="E219"/>
  <c r="H218"/>
  <c r="H224" s="1"/>
  <c r="I224" s="1"/>
  <c r="G218"/>
  <c r="G224" s="1"/>
  <c r="E218"/>
  <c r="E224" s="1"/>
  <c r="H182"/>
  <c r="H222" s="1"/>
  <c r="G182"/>
  <c r="G222" s="1"/>
  <c r="F182"/>
  <c r="F222" s="1"/>
  <c r="E182"/>
  <c r="E222" s="1"/>
  <c r="I175"/>
  <c r="I182" s="1"/>
  <c r="H164"/>
  <c r="H220" s="1"/>
  <c r="I220" s="1"/>
  <c r="G164"/>
  <c r="G220" s="1"/>
  <c r="I160"/>
  <c r="H155"/>
  <c r="H219" s="1"/>
  <c r="G155"/>
  <c r="G219" s="1"/>
  <c r="G225" s="1"/>
  <c r="G227" s="1"/>
  <c r="F155"/>
  <c r="F219" s="1"/>
  <c r="F225" s="1"/>
  <c r="I152"/>
  <c r="I150"/>
  <c r="I149"/>
  <c r="I148"/>
  <c r="I147"/>
  <c r="I146"/>
  <c r="I145"/>
  <c r="I142"/>
  <c r="I141"/>
  <c r="I137"/>
  <c r="I136"/>
  <c r="I155" s="1"/>
  <c r="I130"/>
  <c r="H130"/>
  <c r="G130"/>
  <c r="E130"/>
  <c r="E129"/>
  <c r="F127"/>
  <c r="H122"/>
  <c r="H132" s="1"/>
  <c r="G122"/>
  <c r="G132" s="1"/>
  <c r="F122"/>
  <c r="F132" s="1"/>
  <c r="E122"/>
  <c r="E132" s="1"/>
  <c r="I120"/>
  <c r="I119"/>
  <c r="I118"/>
  <c r="I122" s="1"/>
  <c r="I132" s="1"/>
  <c r="H105"/>
  <c r="H131" s="1"/>
  <c r="G105"/>
  <c r="G131" s="1"/>
  <c r="F105"/>
  <c r="F131" s="1"/>
  <c r="E105"/>
  <c r="E131" s="1"/>
  <c r="I98"/>
  <c r="I97"/>
  <c r="I105" s="1"/>
  <c r="I131" s="1"/>
  <c r="H90"/>
  <c r="H129" s="1"/>
  <c r="G90"/>
  <c r="G129" s="1"/>
  <c r="F90"/>
  <c r="F129" s="1"/>
  <c r="I87"/>
  <c r="I84"/>
  <c r="I90" s="1"/>
  <c r="I129" s="1"/>
  <c r="H80"/>
  <c r="H128" s="1"/>
  <c r="G80"/>
  <c r="G128" s="1"/>
  <c r="F80"/>
  <c r="F128" s="1"/>
  <c r="E80"/>
  <c r="E128" s="1"/>
  <c r="I76"/>
  <c r="I74"/>
  <c r="I72"/>
  <c r="I68"/>
  <c r="I67"/>
  <c r="I66"/>
  <c r="I80" s="1"/>
  <c r="I128" s="1"/>
  <c r="H64"/>
  <c r="H127" s="1"/>
  <c r="G64"/>
  <c r="G127" s="1"/>
  <c r="E64"/>
  <c r="E127" s="1"/>
  <c r="I62"/>
  <c r="I59"/>
  <c r="I56"/>
  <c r="I55"/>
  <c r="I54"/>
  <c r="I51"/>
  <c r="I50"/>
  <c r="I48"/>
  <c r="I47"/>
  <c r="I46"/>
  <c r="I43"/>
  <c r="I42"/>
  <c r="I41"/>
  <c r="I40"/>
  <c r="I38"/>
  <c r="I37"/>
  <c r="I35"/>
  <c r="I34"/>
  <c r="I30"/>
  <c r="I64" s="1"/>
  <c r="I127" s="1"/>
  <c r="H29"/>
  <c r="H126" s="1"/>
  <c r="G29"/>
  <c r="G126" s="1"/>
  <c r="F29"/>
  <c r="F126" s="1"/>
  <c r="E29"/>
  <c r="E126" s="1"/>
  <c r="I26"/>
  <c r="I25"/>
  <c r="I24"/>
  <c r="I29" s="1"/>
  <c r="I126" s="1"/>
  <c r="I20"/>
  <c r="I125" s="1"/>
  <c r="H20"/>
  <c r="H125" s="1"/>
  <c r="G20"/>
  <c r="G125" s="1"/>
  <c r="F20"/>
  <c r="F125" s="1"/>
  <c r="E20"/>
  <c r="E125" s="1"/>
  <c r="I19"/>
  <c r="G16"/>
  <c r="G124" s="1"/>
  <c r="G133" s="1"/>
  <c r="G226" s="1"/>
  <c r="G229" s="1"/>
  <c r="F16"/>
  <c r="F124" s="1"/>
  <c r="E16"/>
  <c r="E124" s="1"/>
  <c r="E133" s="1"/>
  <c r="E226" s="1"/>
  <c r="H12"/>
  <c r="I12" s="1"/>
  <c r="H11"/>
  <c r="H16" s="1"/>
  <c r="H124" s="1"/>
  <c r="H133" s="1"/>
  <c r="H226" s="1"/>
  <c r="I8"/>
  <c r="I7"/>
  <c r="I6"/>
  <c r="I226" l="1"/>
  <c r="H225"/>
  <c r="H227" s="1"/>
  <c r="I227" s="1"/>
  <c r="I219"/>
  <c r="H553"/>
  <c r="H555" s="1"/>
  <c r="I546"/>
  <c r="I553" s="1"/>
  <c r="I555" s="1"/>
  <c r="F133"/>
  <c r="I222"/>
  <c r="E225"/>
  <c r="E227" s="1"/>
  <c r="E229" s="1"/>
  <c r="F553"/>
  <c r="F555" s="1"/>
  <c r="F557" s="1"/>
  <c r="I305"/>
  <c r="I424" s="1"/>
  <c r="I435" s="1"/>
  <c r="I554" s="1"/>
  <c r="I377"/>
  <c r="I429" s="1"/>
  <c r="I390"/>
  <c r="I431" s="1"/>
  <c r="H427"/>
  <c r="H435" s="1"/>
  <c r="H554" s="1"/>
  <c r="H557" s="1"/>
  <c r="I557" s="1"/>
  <c r="H433"/>
  <c r="H434"/>
  <c r="I543"/>
  <c r="I11"/>
  <c r="I16" s="1"/>
  <c r="I124" s="1"/>
  <c r="I133" s="1"/>
  <c r="I164"/>
  <c r="I358"/>
  <c r="I426" s="1"/>
  <c r="H229" l="1"/>
  <c r="I225"/>
  <c r="I229"/>
</calcChain>
</file>

<file path=xl/sharedStrings.xml><?xml version="1.0" encoding="utf-8"?>
<sst xmlns="http://schemas.openxmlformats.org/spreadsheetml/2006/main" count="1119" uniqueCount="575">
  <si>
    <t>dk;kZy; uxj ikfydk e.My]f'koxat ftyk &amp; fljksgh ¼jkt-½</t>
  </si>
  <si>
    <t>Ø-l-</t>
  </si>
  <si>
    <t>eq[; ys[kk f'k"kZd dk dksM</t>
  </si>
  <si>
    <t>y/kq ys[kk f'k"kZd  dksM</t>
  </si>
  <si>
    <t>en dk uke</t>
  </si>
  <si>
    <t>vUrj 
$ 
 &amp;</t>
  </si>
  <si>
    <t>fVIIk.kh</t>
  </si>
  <si>
    <t xml:space="preserve">izkjfEHkd 'ks"k   </t>
  </si>
  <si>
    <t>uxj ikfydk fuf/k</t>
  </si>
  <si>
    <t>fof'k"B lgk;rk vuqnku</t>
  </si>
  <si>
    <t>jktLo izkfIr;ka</t>
  </si>
  <si>
    <t>uxjh; fodkl dj</t>
  </si>
  <si>
    <t xml:space="preserve">01 vkoklh;                 </t>
  </si>
  <si>
    <t>02 okf.kT;d</t>
  </si>
  <si>
    <t>03 vU;</t>
  </si>
  <si>
    <t xml:space="preserve">vU; dj   </t>
  </si>
  <si>
    <t>02 tu izzznq"k.k tU; O;olk; dj</t>
  </si>
  <si>
    <t>;ksx jktLo izkfIr;ka ¼dj½</t>
  </si>
  <si>
    <r>
      <t xml:space="preserve">fufn"V jktLo ,oa  {kfriwfrZ;k
vU; }kjk olwy dj ,oa 'kqYd
</t>
    </r>
    <r>
      <rPr>
        <sz val="16"/>
        <rFont val="Kruti Dev 010"/>
      </rPr>
      <t>01 eauksjatu dj dh {kfriwfr</t>
    </r>
  </si>
  <si>
    <t>djks ,oa 'kqYd dh ,ot esa {kfriwfrZ</t>
  </si>
  <si>
    <t xml:space="preserve"> 01 pqaxh  {kfriwrhZ</t>
  </si>
  <si>
    <t>;ksx jktLo {kfriwfrZ ¼dj o 'kqYd½</t>
  </si>
  <si>
    <r>
      <t>fudk; lEifr;ks ds fdjk;s ls vk;                                ukxjhd lqfo/kkvks ls fdjk;k</t>
    </r>
    <r>
      <rPr>
        <sz val="16"/>
        <rFont val="Kruti Dev 010"/>
      </rPr>
      <t xml:space="preserve">  </t>
    </r>
  </si>
  <si>
    <t xml:space="preserve">02 lkbZdy LVsSsS.M </t>
  </si>
  <si>
    <t xml:space="preserve">03 nqdku   </t>
  </si>
  <si>
    <t xml:space="preserve">04 lkeqnkf;d ØsUn  </t>
  </si>
  <si>
    <t xml:space="preserve">05 rgcktkjh </t>
  </si>
  <si>
    <t>06 vU;</t>
  </si>
  <si>
    <t>;ksx fudk; lEifr;ks ls fdjk;s dh vk;</t>
  </si>
  <si>
    <t>05 Bsdsnkj</t>
  </si>
  <si>
    <t xml:space="preserve"> vuqKfIr 'kqYd   </t>
  </si>
  <si>
    <t>01 Ik'kq o/k</t>
  </si>
  <si>
    <t xml:space="preserve">04 dkaftgkml    </t>
  </si>
  <si>
    <t xml:space="preserve">07 vU;  </t>
  </si>
  <si>
    <t xml:space="preserve">izek.k i= ,oa izzfrfyih  </t>
  </si>
  <si>
    <t xml:space="preserve">01 izzfrfyfi 'kqYd  </t>
  </si>
  <si>
    <t xml:space="preserve">02 tUe e`R;qqq iathdj.k 'qkYd            </t>
  </si>
  <si>
    <t xml:space="preserve">fofu;eu izHkkj  </t>
  </si>
  <si>
    <t xml:space="preserve">02 Hkou fuekZ.k fu;fefr dj.k 'qkYd       </t>
  </si>
  <si>
    <t>03 dPph cLrh fofu;eu 'kqYd</t>
  </si>
  <si>
    <t xml:space="preserve">04 d`f"kZ Hkwfe fu;eu  </t>
  </si>
  <si>
    <t>05 vU;</t>
  </si>
  <si>
    <t xml:space="preserve">n.M ,oe~ 'kkfLr;k  </t>
  </si>
  <si>
    <t xml:space="preserve">01 jkt-uik- vf/kfu;e ds izko/kkuks ds rgr                   </t>
  </si>
  <si>
    <t xml:space="preserve">02 vU; vf/kfu;e  </t>
  </si>
  <si>
    <t>03 le&gt;kSrk vf/klaa/kku</t>
  </si>
  <si>
    <t xml:space="preserve">vU; 'kqYd  </t>
  </si>
  <si>
    <t xml:space="preserve">01 foKkiu 'kqYd    </t>
  </si>
  <si>
    <t xml:space="preserve">02 Hkw mi;ksx ifjorZu 'kqYd   </t>
  </si>
  <si>
    <t xml:space="preserve">07 okf.kT; 'kqYd </t>
  </si>
  <si>
    <t xml:space="preserve">08 vpy laifr gLrkUkkUrj.k  </t>
  </si>
  <si>
    <t xml:space="preserve">miHkksDrk izHkkj  </t>
  </si>
  <si>
    <t xml:space="preserve">01 iVV~k Hkwfe okf"kZd fizfe;e¼yht½   </t>
  </si>
  <si>
    <t xml:space="preserve">05 dqMk dpjk eyck ,d=hdj.k izHkkj </t>
  </si>
  <si>
    <t xml:space="preserve">06 lsIVhd Vsad dh lQkbZ     </t>
  </si>
  <si>
    <t xml:space="preserve">13 ikfdZx ¼Bsyk vk;½  'kqYd                                                                             </t>
  </si>
  <si>
    <t>;ksx 'kqYd ,oaaa miHkksDrk izHkkj</t>
  </si>
  <si>
    <t xml:space="preserve">foØ; ,oa HkkMk izHkkj                            mRiknks dk foØ; 'kqYd    </t>
  </si>
  <si>
    <t xml:space="preserve">01 [kkn ,oa dqMs dpsjs dk fodz;    </t>
  </si>
  <si>
    <t xml:space="preserve">02 e`r Ik'kqvks dk Bsdk  </t>
  </si>
  <si>
    <t xml:space="preserve">03 turk dks Hkwfe fodz;  </t>
  </si>
  <si>
    <t xml:space="preserve">04 jkT; ljdkj dks Hkwfe fodz;  </t>
  </si>
  <si>
    <t xml:space="preserve">06 vU;ks dks Hkwfe fodz;     </t>
  </si>
  <si>
    <t>02 vU;</t>
  </si>
  <si>
    <t>02 fu"iz;ksT; laEifr;ka</t>
  </si>
  <si>
    <t xml:space="preserve">midj.kks dk fdjk;k </t>
  </si>
  <si>
    <t xml:space="preserve">01 jksyj fdjk;k </t>
  </si>
  <si>
    <t>03 osD;qe ,EiVh;j dk fdjk;k</t>
  </si>
  <si>
    <t>;ksx foØ; ,oa HkkM+k izHkkj</t>
  </si>
  <si>
    <t xml:space="preserve">jktLo vuqqnku v'kanku ,oa lgk;rk                                   </t>
  </si>
  <si>
    <t>jktLo vuqqnku</t>
  </si>
  <si>
    <t xml:space="preserve">02 lkekU; vuqnku   </t>
  </si>
  <si>
    <t xml:space="preserve">05 tux.kuk vuqqnku </t>
  </si>
  <si>
    <r>
      <t xml:space="preserve">;kstukvksas esa va'knku                           </t>
    </r>
    <r>
      <rPr>
        <sz val="16"/>
        <rFont val="Kruti Dev 010"/>
      </rPr>
      <t>01 'kgjh tulgHkkxh ;kstuk</t>
    </r>
  </si>
  <si>
    <t>;ksx jktLo vuqnku va'knku o lgk;rk</t>
  </si>
  <si>
    <t>02 'kkldh; izfrHkwfr;k</t>
  </si>
  <si>
    <r>
      <t xml:space="preserve">okf.kT;d ifj;ksstukvks ls vk;                            </t>
    </r>
    <r>
      <rPr>
        <sz val="16"/>
        <rFont val="Kruti Dev 010"/>
      </rPr>
      <t xml:space="preserve">01 vU; ek/;eks ls                                         </t>
    </r>
  </si>
  <si>
    <t>;ksx fuos'kksa ls vk;</t>
  </si>
  <si>
    <t xml:space="preserve">01 futh fu{ksi   </t>
  </si>
  <si>
    <t xml:space="preserve">02 ,l ch [kkrk      </t>
  </si>
  <si>
    <r>
      <t xml:space="preserve">deZpkjh _.k vfxze ij C;kt       </t>
    </r>
    <r>
      <rPr>
        <sz val="16"/>
        <rFont val="Kruti Dev 010"/>
      </rPr>
      <t xml:space="preserve">     </t>
    </r>
  </si>
  <si>
    <t xml:space="preserve"> 01 x`g fuekZ.k vfxze ls C;kt                </t>
  </si>
  <si>
    <t xml:space="preserve"> 02okgu vfxze ls C;kt                    </t>
  </si>
  <si>
    <t xml:space="preserve"> 05 vU; vfxzeks ls C;kt               </t>
  </si>
  <si>
    <t xml:space="preserve">vU; dks fn;s x;s _.k ij C;kt           </t>
  </si>
  <si>
    <t>;ksx vftZr C;kt</t>
  </si>
  <si>
    <r>
      <t xml:space="preserve">dkykrhr fu{ksi    </t>
    </r>
    <r>
      <rPr>
        <sz val="16"/>
        <rFont val="Kruti Dev 010"/>
      </rPr>
      <t xml:space="preserve">                         01 Bsdsnkj ,o iznk;d ¼,lMh /kjksgj½                           02 vU;</t>
    </r>
  </si>
  <si>
    <r>
      <t xml:space="preserve">deZpkfj;kas ls olwfy;ka   </t>
    </r>
    <r>
      <rPr>
        <sz val="16"/>
        <rFont val="Kruti Dev 010"/>
      </rPr>
      <t xml:space="preserve">                    01 ljdkjh vkokl fdjk;k</t>
    </r>
  </si>
  <si>
    <t xml:space="preserve">02 ljdkjh vkokl fo|qr fcy                    </t>
  </si>
  <si>
    <t xml:space="preserve">03 ljdkjh vkokl ty fcy </t>
  </si>
  <si>
    <t xml:space="preserve">04 Hkou _.k olwyh                       </t>
  </si>
  <si>
    <t xml:space="preserve">05 okgu _.k olwyh                      </t>
  </si>
  <si>
    <t xml:space="preserve">06 vf/kd osru dh olwyh                  </t>
  </si>
  <si>
    <t>07 vU;</t>
  </si>
  <si>
    <r>
      <t xml:space="preserve">vk;fpr ns; okifl;k@ns;rk,sa </t>
    </r>
    <r>
      <rPr>
        <sz val="16"/>
        <rFont val="Kruti Dev 010"/>
      </rPr>
      <t xml:space="preserve">                            01 dkykrhr pSd</t>
    </r>
  </si>
  <si>
    <t xml:space="preserve">fofo/k vk;   </t>
  </si>
  <si>
    <t xml:space="preserve">02 vU;  </t>
  </si>
  <si>
    <t xml:space="preserve">03 vfxZe okilh ¼lek;ksssssssssssstu½ </t>
  </si>
  <si>
    <t>04 lqqqqqqyHk 'kkspky; dh olwyh</t>
  </si>
  <si>
    <t>;ksx vU; vk;</t>
  </si>
  <si>
    <r>
      <t xml:space="preserve">lkajk'k jktLo izkfIr;k                </t>
    </r>
    <r>
      <rPr>
        <sz val="16"/>
        <rFont val="Kruti Dev 010"/>
      </rPr>
      <t xml:space="preserve">  </t>
    </r>
    <r>
      <rPr>
        <b/>
        <sz val="16"/>
        <rFont val="Kruti Dev 010"/>
      </rPr>
      <t xml:space="preserve">       </t>
    </r>
  </si>
  <si>
    <t xml:space="preserve">dj jktLo    </t>
  </si>
  <si>
    <t xml:space="preserve">fufnZ"V jktLOk ,oaa {kfriwfrZ;k                      </t>
  </si>
  <si>
    <t xml:space="preserve">fudk; lEifr;ks ds fdjk;s  ls vk;  </t>
  </si>
  <si>
    <t xml:space="preserve">'kqYd ,oa miHkksDrk izHkkj  </t>
  </si>
  <si>
    <t xml:space="preserve">fodz; ,oa HkkMk izzHkkj  </t>
  </si>
  <si>
    <t xml:space="preserve">jktLo vuaaqqnku@lgk;rk                </t>
  </si>
  <si>
    <t xml:space="preserve">fuoss'kks ls vk;                       </t>
  </si>
  <si>
    <t xml:space="preserve">vftZr C;kt                          </t>
  </si>
  <si>
    <t xml:space="preserve">vU; vk;   </t>
  </si>
  <si>
    <t xml:space="preserve">ØsUnh; ljdkj ls                               1&amp;9 vuqqnkuks es o`f} </t>
  </si>
  <si>
    <t xml:space="preserve">11-29 vftZr jktLo vk; </t>
  </si>
  <si>
    <t>30-49 vftZr iwftaxr vk;</t>
  </si>
  <si>
    <t xml:space="preserve">jkT; ljdkj ls    </t>
  </si>
  <si>
    <t xml:space="preserve">01 lMd ,oa ukys  </t>
  </si>
  <si>
    <t xml:space="preserve">02 Lo.kZZ t;fUr  'kgjh jkstxkj </t>
  </si>
  <si>
    <t xml:space="preserve">04 vkbZMh,l,eVh ;kstuk  </t>
  </si>
  <si>
    <t xml:space="preserve">05 ,e-,y-,- fuf/k  </t>
  </si>
  <si>
    <t>06 ,e- ih- fuf/k</t>
  </si>
  <si>
    <t xml:space="preserve">11 fucZU/k jkf'k                         </t>
  </si>
  <si>
    <t xml:space="preserve">12 vU; ch- vkj-th-,Q-    </t>
  </si>
  <si>
    <t xml:space="preserve">vU; </t>
  </si>
  <si>
    <t>;ksx fof'k"B mÌs'; gsrq vuqnku</t>
  </si>
  <si>
    <t>vU; _.k</t>
  </si>
  <si>
    <t>;ksx izR;kHkwr _.k</t>
  </si>
  <si>
    <t xml:space="preserve">vU; vkof/kd _.k </t>
  </si>
  <si>
    <t>ck.M ,oa _.k i=</t>
  </si>
  <si>
    <t xml:space="preserve">vU;  _.k </t>
  </si>
  <si>
    <t>;ksx vizR;kHkwr _.k</t>
  </si>
  <si>
    <t xml:space="preserve">
10</t>
  </si>
  <si>
    <r>
      <t xml:space="preserve">izzzkIr fu{ksi  </t>
    </r>
    <r>
      <rPr>
        <sz val="16"/>
        <rFont val="Kruti Dev 010"/>
      </rPr>
      <t xml:space="preserve">                           </t>
    </r>
    <r>
      <rPr>
        <b/>
        <sz val="16"/>
        <rFont val="Kruti Dev 010"/>
      </rPr>
      <t xml:space="preserve">Bsdsnkjks @iznk;dks ds fu{ksi 
</t>
    </r>
    <r>
      <rPr>
        <sz val="16"/>
        <rFont val="Kruti Dev 010"/>
      </rPr>
      <t xml:space="preserve">01 /kjksgj fu{ksi                      </t>
    </r>
  </si>
  <si>
    <t>vU; fu{ksi</t>
  </si>
  <si>
    <t xml:space="preserve">01 L=ksr ij dVksfr    </t>
  </si>
  <si>
    <t xml:space="preserve">02 vkj ,l Vh </t>
  </si>
  <si>
    <t xml:space="preserve">03 jk;YVh  </t>
  </si>
  <si>
    <t>04 vk;dj</t>
  </si>
  <si>
    <t>;ksx izkIr fu{ksi</t>
  </si>
  <si>
    <t xml:space="preserve">vU;                       </t>
  </si>
  <si>
    <t>;ksx fu{ksi fuekZ.k dk;Z</t>
  </si>
  <si>
    <t xml:space="preserve">vU; ns;rk,sa                yssunkj                                                                                           </t>
  </si>
  <si>
    <t xml:space="preserve">01 iznk;d fu;a=.k [kkrk </t>
  </si>
  <si>
    <t xml:space="preserve">02 Bsdnkj fu;a=.k [kkrk </t>
  </si>
  <si>
    <t>04 fof'k"B fuf/k;ks ls ns;</t>
  </si>
  <si>
    <t xml:space="preserve">05 fof'k"V vuqnku ls ns; </t>
  </si>
  <si>
    <t xml:space="preserve">06 fu{ksi dk;kZ ls ns; </t>
  </si>
  <si>
    <t>07 Bsdsnkj vfxze fu;a=.k [kkrk</t>
  </si>
  <si>
    <r>
      <t xml:space="preserve">deZpkjh ns;rk,sa  </t>
    </r>
    <r>
      <rPr>
        <sz val="16"/>
        <rFont val="Kruti Dev 010"/>
      </rPr>
      <t xml:space="preserve">                                                                                                                                                    </t>
    </r>
  </si>
  <si>
    <t xml:space="preserve">01 ldy osru  </t>
  </si>
  <si>
    <t xml:space="preserve">02 'kq} ns; osru </t>
  </si>
  <si>
    <t xml:space="preserve">03 vforfjr osru   </t>
  </si>
  <si>
    <t xml:space="preserve">04 ns; Hkfo"; fuf/k  </t>
  </si>
  <si>
    <t xml:space="preserve">05 ns; minku  </t>
  </si>
  <si>
    <t>07 ns; vodk'k udnh;dj.k</t>
  </si>
  <si>
    <t xml:space="preserve">Hkqqqxrku ;ksX; olwyh;k                                                                                                                                                                                  </t>
  </si>
  <si>
    <t xml:space="preserve">01 Hkfo"; fuf/k dVksrh </t>
  </si>
  <si>
    <t xml:space="preserve">02 chek fizfe;e dVksfr </t>
  </si>
  <si>
    <t xml:space="preserve">03 _.k¼cSdk ls _.k dVksfr </t>
  </si>
  <si>
    <t xml:space="preserve">04 vU; laLFkkvks ds fy, dh xbZ dVksfr;k   </t>
  </si>
  <si>
    <t xml:space="preserve">05 lsokdj  </t>
  </si>
  <si>
    <t>06 L=kssr ij dVksfr</t>
  </si>
  <si>
    <t>07 fcØhdj</t>
  </si>
  <si>
    <r>
      <t xml:space="preserve">Hkqxrku ;ksX; ljdkjh cdk;k  </t>
    </r>
    <r>
      <rPr>
        <sz val="16"/>
        <rFont val="Kruti Dev 010"/>
      </rPr>
      <t xml:space="preserve">                                                                                                                                                                        </t>
    </r>
  </si>
  <si>
    <t xml:space="preserve">01 lkeqnkf;d dzsUnkss ij lsl dj dVkSfr </t>
  </si>
  <si>
    <t>03 dksVZ vVSpes.V</t>
  </si>
  <si>
    <t xml:space="preserve">04 vk;dj dVkSfr                          </t>
  </si>
  <si>
    <t xml:space="preserve">05 L=ksr ij dVkSfr Bsdsnkj  </t>
  </si>
  <si>
    <t xml:space="preserve">06 okf.kT; dj dh dVkSfr  </t>
  </si>
  <si>
    <t>07 lsokdj dVkSfr</t>
  </si>
  <si>
    <t>;ksXk vU; ns;rk,a</t>
  </si>
  <si>
    <r>
      <t xml:space="preserve">lkjka'k iwthxar izkfIr;ka   </t>
    </r>
    <r>
      <rPr>
        <sz val="16"/>
        <rFont val="Kruti Dev 010"/>
      </rPr>
      <t xml:space="preserve">                    fof'k"B m}s';ks ds fy, vuqnku                            </t>
    </r>
  </si>
  <si>
    <t>izR;kHkwr _.k</t>
  </si>
  <si>
    <t>vizR;kHkwr _.k</t>
  </si>
  <si>
    <t>izkIr fu{ksi</t>
  </si>
  <si>
    <t>fu{ksi fuekZ.k dk;Z</t>
  </si>
  <si>
    <t xml:space="preserve">vU; ns;rk,  </t>
  </si>
  <si>
    <t>;ksx iawthxr izkfIr;ka</t>
  </si>
  <si>
    <t>;ksx</t>
  </si>
  <si>
    <t xml:space="preserve">jktLo O;;                              laLFkkiu O;;   </t>
  </si>
  <si>
    <t xml:space="preserve">osru etnwjh ,oa ckssul  </t>
  </si>
  <si>
    <t xml:space="preserve">01 ossru o HkÙks vf/kdkjh  </t>
  </si>
  <si>
    <t xml:space="preserve">02 ossru o HkÙkss deZpkjh  </t>
  </si>
  <si>
    <t>03 etnwjh</t>
  </si>
  <si>
    <t xml:space="preserve">04 cksul   </t>
  </si>
  <si>
    <t xml:space="preserve">HkÙks ,oe~ ykHk   </t>
  </si>
  <si>
    <t xml:space="preserve">01 fpfdRlk izfriwfrZ   </t>
  </si>
  <si>
    <t xml:space="preserve">02 okgu HkRkk   </t>
  </si>
  <si>
    <t xml:space="preserve">03 deZpkfj;ksa dh onhZ  </t>
  </si>
  <si>
    <t xml:space="preserve">04 onhZ Hkrk </t>
  </si>
  <si>
    <t>05 ekuns; ,oa Qhl lHkkifr ,oa ik"kZZn</t>
  </si>
  <si>
    <t xml:space="preserve">06 ekuns; Qhl vf/kdkjh ,oa deZpkjh  </t>
  </si>
  <si>
    <t>02 fn 1-1-04 ds ckn fu;qDr</t>
  </si>
  <si>
    <r>
      <t xml:space="preserve">vU; lsok fuo`fr ykHk </t>
    </r>
    <r>
      <rPr>
        <sz val="16"/>
        <rFont val="Kruti Dev 010"/>
      </rPr>
      <t xml:space="preserve">                        </t>
    </r>
  </si>
  <si>
    <t>01 e`R;q lg lsok fuo`fr minku</t>
  </si>
  <si>
    <t>02 izfrfu;qfDr ij vf/kdkjh ,oa deZZZZZZpkfj;ks dk isa'ku va'knku</t>
  </si>
  <si>
    <t>;ksx laLFkkiu O;;</t>
  </si>
  <si>
    <r>
      <t xml:space="preserve">iz'kklfud O;;       dk;Zky;hu O;;       </t>
    </r>
    <r>
      <rPr>
        <sz val="16"/>
        <rFont val="Kruti Dev 010"/>
      </rPr>
      <t xml:space="preserve">                                                                                                      </t>
    </r>
  </si>
  <si>
    <t xml:space="preserve">01 fo|qr O;; </t>
  </si>
  <si>
    <t xml:space="preserve">02 ty O;; </t>
  </si>
  <si>
    <t xml:space="preserve">03 lqj{kk O;; </t>
  </si>
  <si>
    <r>
      <t xml:space="preserve">lEizs"k.k O;;    </t>
    </r>
    <r>
      <rPr>
        <sz val="16"/>
        <rFont val="Kruti Dev 010"/>
      </rPr>
      <t xml:space="preserve">                                                                        </t>
    </r>
  </si>
  <si>
    <t>01 nwjHkk"k] eksckby O;;</t>
  </si>
  <si>
    <t xml:space="preserve">02 QSDl O;; </t>
  </si>
  <si>
    <t>03 Mkd O;;</t>
  </si>
  <si>
    <r>
      <t xml:space="preserve">iqLrd ,oa if=dk, </t>
    </r>
    <r>
      <rPr>
        <sz val="16"/>
        <rFont val="Kruti Dev 010"/>
      </rPr>
      <t xml:space="preserve">                                                                                                            </t>
    </r>
  </si>
  <si>
    <t xml:space="preserve">01 if=dk, </t>
  </si>
  <si>
    <t xml:space="preserve">02 lekpkj i= </t>
  </si>
  <si>
    <t xml:space="preserve">03 tuZy </t>
  </si>
  <si>
    <t>04 iqLrds</t>
  </si>
  <si>
    <r>
      <t xml:space="preserve">eqnz.k ,oa ys[ku lkexzh    </t>
    </r>
    <r>
      <rPr>
        <sz val="16"/>
        <rFont val="Kruti Dev 010"/>
      </rPr>
      <t xml:space="preserve">                                                                    </t>
    </r>
  </si>
  <si>
    <t xml:space="preserve">01 eqnz.k O;; </t>
  </si>
  <si>
    <t xml:space="preserve">02 ys[ku lkexzh </t>
  </si>
  <si>
    <t>03 dEI;qVj yaaaaaaaaaaaaas[ku lkexzh</t>
  </si>
  <si>
    <t xml:space="preserve">;k=k ,oa ifjogu O;;                                                    </t>
  </si>
  <si>
    <t xml:space="preserve">01 ;k=k ,oa okgu O;; </t>
  </si>
  <si>
    <t>02 bZ/kuS issVksy fMty</t>
  </si>
  <si>
    <t xml:space="preserve">chek O;;                                </t>
  </si>
  <si>
    <t>01 xkfM;ks dk chek</t>
  </si>
  <si>
    <t>vadss{k.k O;;</t>
  </si>
  <si>
    <r>
      <t xml:space="preserve">fof/kd O;;       </t>
    </r>
    <r>
      <rPr>
        <sz val="16"/>
        <rFont val="Kruti Dev 010"/>
      </rPr>
      <t xml:space="preserve">                    </t>
    </r>
  </si>
  <si>
    <t xml:space="preserve">01 fof/kd 'kqYd    </t>
  </si>
  <si>
    <t xml:space="preserve">02 dj olwyh gsrq mikxr O;; </t>
  </si>
  <si>
    <t>03 okj le&gt;kSrk ij O;;</t>
  </si>
  <si>
    <t xml:space="preserve">O;olkf;d ,oae vU; Qhl  </t>
  </si>
  <si>
    <t xml:space="preserve">01 okLrqfon vfHk;Urk dks Qhl </t>
  </si>
  <si>
    <t xml:space="preserve">02 rduhdh Qhl </t>
  </si>
  <si>
    <t xml:space="preserve">03 ijke'kZnk=h Qhl </t>
  </si>
  <si>
    <t xml:space="preserve">foKkiu ,oe izpkj </t>
  </si>
  <si>
    <t xml:space="preserve">01 vfrfFk lRdkj O;; </t>
  </si>
  <si>
    <t xml:space="preserve">02 foKkiu O;; </t>
  </si>
  <si>
    <t>03 izn'kZuh vk;kstu</t>
  </si>
  <si>
    <t>ln~L;rk ,oa va'knku</t>
  </si>
  <si>
    <t xml:space="preserve">vU; iz'kkldh; O;;  </t>
  </si>
  <si>
    <t xml:space="preserve">01 vkS"k/kh fQukby  vkfn  </t>
  </si>
  <si>
    <t>02 vU; vkdfLed O;;</t>
  </si>
  <si>
    <t>;ksx iz'kkfud O;;</t>
  </si>
  <si>
    <t xml:space="preserve">ifjpkyu ,oa la/kkj.k    </t>
  </si>
  <si>
    <t xml:space="preserve">bZ/ku ,oa mtkZ   </t>
  </si>
  <si>
    <t xml:space="preserve">01 xSSjkt    </t>
  </si>
  <si>
    <t>02 nedy</t>
  </si>
  <si>
    <t xml:space="preserve">foiqy ek=k Ø;                      </t>
  </si>
  <si>
    <t xml:space="preserve">01 fo|qr Ø; ¼jkssM-ykbZV½  </t>
  </si>
  <si>
    <t>02 ikuh dk Ø; ¼ikuh ds fcykss dk Hkqxrku½</t>
  </si>
  <si>
    <r>
      <t xml:space="preserve">Hk.Mkj mi;ksx     </t>
    </r>
    <r>
      <rPr>
        <sz val="16"/>
        <rFont val="Kruti Dev 010"/>
      </rPr>
      <t>01 Hk.Mkj</t>
    </r>
  </si>
  <si>
    <r>
      <t xml:space="preserve">HkkM+k O;;  </t>
    </r>
    <r>
      <rPr>
        <sz val="16"/>
        <rFont val="Kruti Dev 010"/>
      </rPr>
      <t xml:space="preserve">        01 la;=ks dk fdjk;k</t>
    </r>
  </si>
  <si>
    <r>
      <t xml:space="preserve">ejEer ,oa la/kkj.k v/kksssssssssssssssssssss lajpukRed lEifr;ka      </t>
    </r>
    <r>
      <rPr>
        <sz val="16"/>
        <rFont val="Kruti Dev 010"/>
      </rPr>
      <t xml:space="preserve">                       </t>
    </r>
  </si>
  <si>
    <t xml:space="preserve">01 lMd ,oa iqy     </t>
  </si>
  <si>
    <t>03 vU; ¼ukys ukfy;k½</t>
  </si>
  <si>
    <t xml:space="preserve">ejEer ,oa la/kkj.k v/kksaljpukRed lEifr;ka  </t>
  </si>
  <si>
    <t xml:space="preserve">01 ckx ulZjh m/kku ¼ikS/ks cht Ø;½ </t>
  </si>
  <si>
    <t xml:space="preserve">02 &gt;hy ,oa rkykc   </t>
  </si>
  <si>
    <t xml:space="preserve">03 [kssy eSnku LVsfM;e </t>
  </si>
  <si>
    <t xml:space="preserve">04 ikfdZx LFky    </t>
  </si>
  <si>
    <t xml:space="preserve">06 ØhMk lkexzzzzzh     </t>
  </si>
  <si>
    <t>07 lkoZtfud 'kkSpky; eq=ky;</t>
  </si>
  <si>
    <t xml:space="preserve">08 izkd`frd vkink                   </t>
  </si>
  <si>
    <t xml:space="preserve">ejEer ,oa la/kkj.k Hkou  </t>
  </si>
  <si>
    <t xml:space="preserve">01 dk;kZy; Hkou  </t>
  </si>
  <si>
    <t xml:space="preserve">02 vkoklh; Hkou  </t>
  </si>
  <si>
    <r>
      <t xml:space="preserve">ejEer ,oa la/kkj.k okgu   </t>
    </r>
    <r>
      <rPr>
        <sz val="16"/>
        <rFont val="Kruti Dev 010"/>
      </rPr>
      <t xml:space="preserve">                </t>
    </r>
  </si>
  <si>
    <t xml:space="preserve">01 xSjkt  </t>
  </si>
  <si>
    <t xml:space="preserve">02 nedy  </t>
  </si>
  <si>
    <t xml:space="preserve">03 dk;kZy;hu okgu </t>
  </si>
  <si>
    <t xml:space="preserve">ejEer ,oa la/kkj.k vU;  </t>
  </si>
  <si>
    <t xml:space="preserve">01 Quhpj ,oa fQDlpj   </t>
  </si>
  <si>
    <t>02 fo/kqr midj.k¼dwyj fQzt o vU;½</t>
  </si>
  <si>
    <t xml:space="preserve">03 dk;kZy;hu midj.k¼dEI;qVj VkbijkbZMj MqIyhdsVj½  </t>
  </si>
  <si>
    <t xml:space="preserve">04 losZ{k.k ,oa fp=kadu midj.k </t>
  </si>
  <si>
    <t>05 vU; LFkkbZ lEifr;k</t>
  </si>
  <si>
    <t xml:space="preserve">¼ih,lih lkexzh Oghy cSjkst m/kkulkexzh]Qk;j midj.k½ </t>
  </si>
  <si>
    <t xml:space="preserve">vU; ifjpkyu ,oa la/kkj.k O;;                </t>
  </si>
  <si>
    <t xml:space="preserve">01 [kkn fo'ys"k.k  </t>
  </si>
  <si>
    <t xml:space="preserve">02 dwMk dpjk lQkbZ O;;  </t>
  </si>
  <si>
    <t xml:space="preserve">03 Bsds ds okgu  </t>
  </si>
  <si>
    <t xml:space="preserve">04 tkuojks ds fy, pkjk  </t>
  </si>
  <si>
    <t>05 vU; O;;</t>
  </si>
  <si>
    <t xml:space="preserve">;ksx ifjpkyu ,oa la/kkj.k </t>
  </si>
  <si>
    <r>
      <t xml:space="preserve">C;kt ,oaaaaaaaaaaaaaa foÙkh; O;;   </t>
    </r>
    <r>
      <rPr>
        <sz val="16"/>
        <rFont val="Kruti Dev 010"/>
      </rPr>
      <t xml:space="preserve">                   </t>
    </r>
    <r>
      <rPr>
        <b/>
        <sz val="16"/>
        <rFont val="Kruti Dev 010"/>
      </rPr>
      <t>ØssUnz ljdkj ds _.kks Ikj C;kt</t>
    </r>
  </si>
  <si>
    <t>jkT; ljdkj ds _.kks ij C;kt</t>
  </si>
  <si>
    <t xml:space="preserve"> 'kkldh; laLFkkvks ds _.k ls C;kt                                          </t>
  </si>
  <si>
    <t>;ksx C;kt ,oa forh; O;;</t>
  </si>
  <si>
    <t>vU; laLFkkvks dss dk;ZØe es lgHkkfxrk ¼mRlo R;ksgkj ioZ ½</t>
  </si>
  <si>
    <t>;ksx dk;ZØe O;;</t>
  </si>
  <si>
    <t>va'knku</t>
  </si>
  <si>
    <t>lgk;rk</t>
  </si>
  <si>
    <t>;ksx jktLo vuqnku va'knku lgk;rk</t>
  </si>
  <si>
    <t xml:space="preserve">fofo/k O;;    </t>
  </si>
  <si>
    <t xml:space="preserve">vU; fofo/k O;;  </t>
  </si>
  <si>
    <t xml:space="preserve">01 vfXu'keu ;a= Ø; </t>
  </si>
  <si>
    <t>02 m/kku vkStkj Ø;</t>
  </si>
  <si>
    <t xml:space="preserve">03 iqLrdky; fdrkcs dz; </t>
  </si>
  <si>
    <t xml:space="preserve">04 iqLrdky; fdrkcks dh ejEer </t>
  </si>
  <si>
    <t>05lkekftd nkf;Roks dk fuoZZgu</t>
  </si>
  <si>
    <t xml:space="preserve">06 dsfiflVh fcfYMx Iyku </t>
  </si>
  <si>
    <t>07 Mh,ych Hkou fuekZ.k</t>
  </si>
  <si>
    <t>08 Bsdsnkj iznk;d dks /kjksgj@ vekur okilh</t>
  </si>
  <si>
    <t>;ksx fofo/k O;;</t>
  </si>
  <si>
    <t>iwoZ vof/k ds laO;ogkj</t>
  </si>
  <si>
    <t>;ksx iwoZ vof/k ds laO;ogkj</t>
  </si>
  <si>
    <t xml:space="preserve">izfrHkwfr O;;  </t>
  </si>
  <si>
    <t xml:space="preserve">dsUnz ljdkj </t>
  </si>
  <si>
    <t>jkT; ljdkj</t>
  </si>
  <si>
    <t xml:space="preserve">cSd ,oa vU; fofÙk; laLFkk dks </t>
  </si>
  <si>
    <t xml:space="preserve">01 _.k fd'r </t>
  </si>
  <si>
    <t>;ksx izfrHkwfr O;;</t>
  </si>
  <si>
    <t xml:space="preserve">vizR;kHkwfr O;;   </t>
  </si>
  <si>
    <t>;ksx vizfrHkwfr O;;</t>
  </si>
  <si>
    <t>çkIr fu{ksi</t>
  </si>
  <si>
    <t>01 vekUr</t>
  </si>
  <si>
    <t>;ksx izkIr fu{ksi O;;</t>
  </si>
  <si>
    <t xml:space="preserve">vU; ns;rk,a O;;  </t>
  </si>
  <si>
    <t xml:space="preserve">Hkqqxrku ;ksX; ljdkjh cdk;k     </t>
  </si>
  <si>
    <t xml:space="preserve">01 lkeqnkf;d dssUnzks ij lsldj 
   dVkSfr   </t>
  </si>
  <si>
    <t xml:space="preserve">03 dksVZ vpsVes.V  </t>
  </si>
  <si>
    <t>04 vk;dj dh dVkSfr</t>
  </si>
  <si>
    <t xml:space="preserve">05 L=ksr ij dVkSfr Bsdsnkj   </t>
  </si>
  <si>
    <t>06 okf.kT;d dj dh dVkSfr</t>
  </si>
  <si>
    <t>07 lsok dj dh dVkSfr</t>
  </si>
  <si>
    <t>08 vU; dVkSfr;ka ¼jks;YVh½</t>
  </si>
  <si>
    <t>;ksx vU; ns;rk, O;;</t>
  </si>
  <si>
    <t xml:space="preserve">lkjka'k jktLo O;;                      </t>
  </si>
  <si>
    <t>laaLFkkiu O;;</t>
  </si>
  <si>
    <t>iz'kklfud O;;</t>
  </si>
  <si>
    <t xml:space="preserve">ifjpkyu ,oa la/kkj.k                </t>
  </si>
  <si>
    <t>C;kt ,oa fofr; O;;</t>
  </si>
  <si>
    <t>dk;ZØe O;;</t>
  </si>
  <si>
    <t>jktLo vuqnku va'knku ,oa lgk;rk</t>
  </si>
  <si>
    <t xml:space="preserve">fofo/k O;; </t>
  </si>
  <si>
    <t>iqoZZZZZZZZZZZZZ vof/k ds laO;ogkj</t>
  </si>
  <si>
    <t>izR;kHkwfr O;;</t>
  </si>
  <si>
    <t>vizR;kHkwfrr O;;</t>
  </si>
  <si>
    <t>vU; ns;rk, O;;</t>
  </si>
  <si>
    <t>;ksx jktLo O;;</t>
  </si>
  <si>
    <t xml:space="preserve">Hkwfe   </t>
  </si>
  <si>
    <t xml:space="preserve">01 Hkwfe ¼eqvkotk fodkl½   </t>
  </si>
  <si>
    <t xml:space="preserve">02 eSnku </t>
  </si>
  <si>
    <t>04 m|ku</t>
  </si>
  <si>
    <t xml:space="preserve">Hkou  </t>
  </si>
  <si>
    <t>05 fo|ky; Hkou</t>
  </si>
  <si>
    <t>lM+d ,oaa iqy</t>
  </si>
  <si>
    <t>01 dadjhV lM+d</t>
  </si>
  <si>
    <t>02 Mkej lMd</t>
  </si>
  <si>
    <t>03 vU; lMd</t>
  </si>
  <si>
    <t>04 iqy ,oa iqfy;k</t>
  </si>
  <si>
    <t>05 vkaaaasoj fczt</t>
  </si>
  <si>
    <t>06 fucU/k jkf'k</t>
  </si>
  <si>
    <t>ey ty ukfy;k</t>
  </si>
  <si>
    <t xml:space="preserve">ty ekxZ  </t>
  </si>
  <si>
    <t>01 uy dwi</t>
  </si>
  <si>
    <t>02 dq,</t>
  </si>
  <si>
    <t>04 vU; ¼ikbZi ykbZusa½</t>
  </si>
  <si>
    <t>lkoZ- izdk'k midj.k</t>
  </si>
  <si>
    <t>01 ysEi ikssLV¼fctyh ykbus½</t>
  </si>
  <si>
    <t>03  vU;</t>
  </si>
  <si>
    <t>la;= ,oa e'khujh</t>
  </si>
  <si>
    <t xml:space="preserve">01 LdkbZ fyQVj </t>
  </si>
  <si>
    <t xml:space="preserve">02 eytsV </t>
  </si>
  <si>
    <t xml:space="preserve">03 QzV yksMj </t>
  </si>
  <si>
    <t>04 vU; Oghy cssjkst</t>
  </si>
  <si>
    <t>okgu</t>
  </si>
  <si>
    <t>04 thi@dkj</t>
  </si>
  <si>
    <t>06 Vªd ¼Meij Iyslj½</t>
  </si>
  <si>
    <t>08 vfXu 'keu okgu</t>
  </si>
  <si>
    <t>09 VsEiks</t>
  </si>
  <si>
    <t>dk;kZy;hu ,oa vU; midj.k</t>
  </si>
  <si>
    <t>01 dEI;qVj</t>
  </si>
  <si>
    <t>02 QSDl</t>
  </si>
  <si>
    <t>03 QksVks dksih;j</t>
  </si>
  <si>
    <t>04 okVj dwyj</t>
  </si>
  <si>
    <t>05vU;</t>
  </si>
  <si>
    <t>QuhZpj fQDlpj ,oa fo|qr midj.k</t>
  </si>
  <si>
    <t>03 dqlhZ</t>
  </si>
  <si>
    <t>04 Vscy</t>
  </si>
  <si>
    <t>05 ia[ks</t>
  </si>
  <si>
    <t>06 fo|qr fQVhx ¼fctyh lkeku dz;</t>
  </si>
  <si>
    <t>vU; LFkkbZ lEifr;ka</t>
  </si>
  <si>
    <t>01 lkoZ 'kkSpky; eq=ky;</t>
  </si>
  <si>
    <t>02 lqyHk 'kkpky; fuekZ.k</t>
  </si>
  <si>
    <t>;ksx LFkkbZ lEifr;k</t>
  </si>
  <si>
    <t xml:space="preserve">izxfr ij fuekZ.k dk;Z </t>
  </si>
  <si>
    <t>fof'k"B izz;kstukFkZ vuqnku</t>
  </si>
  <si>
    <t>01 ,lts,lvkjokbZ</t>
  </si>
  <si>
    <t>02 ,e,y, fuf/k</t>
  </si>
  <si>
    <t>03 ,eih fuf/k</t>
  </si>
  <si>
    <t>04 jkT; for vk;ksx vuqnku</t>
  </si>
  <si>
    <t xml:space="preserve">05 ckgjok for vk;ksx </t>
  </si>
  <si>
    <t>06 'kgjh tu lgHkkxh ;kstuk</t>
  </si>
  <si>
    <t>07 vU; ch-vkj-th-,Q-</t>
  </si>
  <si>
    <r>
      <t xml:space="preserve">fo'ks"k fuf/k;ka                     </t>
    </r>
    <r>
      <rPr>
        <sz val="16"/>
        <rFont val="Kruti Dev 010"/>
      </rPr>
      <t>01 fMiksftV oDlZ</t>
    </r>
  </si>
  <si>
    <r>
      <t xml:space="preserve">fo'ks"k ifj;kstuk,sa            </t>
    </r>
    <r>
      <rPr>
        <sz val="16"/>
        <rFont val="Kruti Dev 010"/>
      </rPr>
      <t xml:space="preserve">
01 foHkkxh; </t>
    </r>
  </si>
  <si>
    <t>02 ckg;</t>
  </si>
  <si>
    <t>;ksx izxfr ij fuekZ.k dk;Z</t>
  </si>
  <si>
    <t>fuos'k fudk; fuf/k</t>
  </si>
  <si>
    <t>dsUnz ljdkj dh izfrHkwfr;ka</t>
  </si>
  <si>
    <t>jkT; ljdkj dh izfrHkwfr;ka</t>
  </si>
  <si>
    <t>_.k i= ,oa cka.M</t>
  </si>
  <si>
    <t>vU; fuos'k</t>
  </si>
  <si>
    <t>laafpr izko/kku</t>
  </si>
  <si>
    <t>;ksx fuos'k fudk; fuf/k</t>
  </si>
  <si>
    <t>fuosssssssssss'k vU; fuf/k;ka</t>
  </si>
  <si>
    <t>_.k i= ,oa ck.M</t>
  </si>
  <si>
    <t>;ksx fuos'k vU; fuf/k;ka</t>
  </si>
  <si>
    <t>gLrjFk Lda/k</t>
  </si>
  <si>
    <t xml:space="preserve">Hk.Mkj </t>
  </si>
  <si>
    <t>01 izzkjfEHkd Lda/k</t>
  </si>
  <si>
    <t xml:space="preserve">02 vafUre Lda/k </t>
  </si>
  <si>
    <t>03 Hk.Mkj dz;</t>
  </si>
  <si>
    <t>QqVdj vkStkj</t>
  </si>
  <si>
    <t>;ksx gLrjFk Lda/k</t>
  </si>
  <si>
    <t>iwoZnr O;;</t>
  </si>
  <si>
    <t>lhiuk O;;</t>
  </si>
  <si>
    <t>iz'kkldh;  O;;</t>
  </si>
  <si>
    <t>ifjpkyu ,oa la/kkj.k O;;</t>
  </si>
  <si>
    <t>;ksx iwoZnr O;;</t>
  </si>
  <si>
    <t xml:space="preserve">_.k vfxze ,oa fu{ksi </t>
  </si>
  <si>
    <t>deZpkjh;ks ds _.k vfxze</t>
  </si>
  <si>
    <t>01 Hkou _.k</t>
  </si>
  <si>
    <t>02 okgu _.k</t>
  </si>
  <si>
    <t xml:space="preserve">06 vU; _.k </t>
  </si>
  <si>
    <t xml:space="preserve">deZpkfj Hkfo"; fuf/k vfxze </t>
  </si>
  <si>
    <t>vU; dks _.k</t>
  </si>
  <si>
    <t>iznk; ,oa Bsdsnkjks dks vfxze</t>
  </si>
  <si>
    <t>03 Bsdsnkj @Hka.Mkj lkexzh izznk;</t>
  </si>
  <si>
    <t>04 vU;</t>
  </si>
  <si>
    <t>vU; vfxze</t>
  </si>
  <si>
    <t>01 vLFkkbZ vfxze</t>
  </si>
  <si>
    <t>02 LFkkbZ vfxze</t>
  </si>
  <si>
    <t>03 ifj;kstuk ds fo:} vfxze</t>
  </si>
  <si>
    <t xml:space="preserve">04 vuqnku ds fo:} vfxze </t>
  </si>
  <si>
    <t>vU; pkyw lEifr;ka
_.k ,oa vfxze ij izkfIr ;ksX; C;kt</t>
  </si>
  <si>
    <t>;ksx _.k vfxze ,oa fu{ksi</t>
  </si>
  <si>
    <t>lkjka'k iwathxr O;;</t>
  </si>
  <si>
    <t>LFkkbZ lEifr;k</t>
  </si>
  <si>
    <t>izxfr ij dk;Z</t>
  </si>
  <si>
    <t>fuos'k vU; fuf/k;k</t>
  </si>
  <si>
    <t>iqoZnRk O;;</t>
  </si>
  <si>
    <t>_.k vfxze ,oa fu{ksi O;;</t>
  </si>
  <si>
    <t>;ksx iwathxr O;;</t>
  </si>
  <si>
    <t>jktLo O;; dk ;ksx</t>
  </si>
  <si>
    <t>iqathxr O;; dk ;ksx</t>
  </si>
  <si>
    <t>vfUre 'ks"k</t>
  </si>
  <si>
    <t>;ksx O;;</t>
  </si>
  <si>
    <r>
      <t xml:space="preserve">O;; dh izzfriwfrZ </t>
    </r>
    <r>
      <rPr>
        <sz val="16"/>
        <rFont val="Kruti Dev 010"/>
      </rPr>
      <t>01</t>
    </r>
  </si>
  <si>
    <t xml:space="preserve">02 lsl dj dVkSfr   </t>
  </si>
  <si>
    <t>08 vU; dVkSfr;ka     jkW;YVh</t>
  </si>
  <si>
    <t>05 minku</t>
  </si>
  <si>
    <t>01 ih-,Q-,oea isa'ku</t>
  </si>
  <si>
    <t>02 lsl dh dVkSfr</t>
  </si>
  <si>
    <t>vU; fuos'k vdky jkgr</t>
  </si>
  <si>
    <t>03 vU; pqaxhdj</t>
  </si>
  <si>
    <r>
      <t xml:space="preserve">dk;kZy; Hkouks ls fdjk;k </t>
    </r>
    <r>
      <rPr>
        <sz val="16"/>
        <rFont val="Kruti Dev 010"/>
      </rPr>
      <t xml:space="preserve">                    01 Vkmu gkWy o lHkk Hkou dk  fdjk;k</t>
    </r>
  </si>
  <si>
    <t xml:space="preserve">06 fizos'ku vkWQ QqM vyVsª'ku vf/kfu;e ls </t>
  </si>
  <si>
    <t xml:space="preserve">05 okf.kT; foHkkxkss dks Hkwfe foØ;    </t>
  </si>
  <si>
    <r>
      <t xml:space="preserve">QkeZ ,oe~ izk:iks dk foØ;  </t>
    </r>
    <r>
      <rPr>
        <sz val="16"/>
        <rFont val="Kruti Dev 010"/>
      </rPr>
      <t xml:space="preserve">                01 Vs.Mj ,oa QkeZ fcØh</t>
    </r>
  </si>
  <si>
    <r>
      <t xml:space="preserve">jn~n~h lkekuks dk foØ;   </t>
    </r>
    <r>
      <rPr>
        <sz val="16"/>
        <rFont val="Kruti Dev 010"/>
      </rPr>
      <t xml:space="preserve">                   01 fu"iz;ksT; Hk.Mkj                 </t>
    </r>
  </si>
  <si>
    <r>
      <t xml:space="preserve">vU; lkefxz;ksa dk foØ;                   </t>
    </r>
    <r>
      <rPr>
        <sz val="16"/>
        <rFont val="Kruti Dev 010"/>
      </rPr>
      <t>01 iqqqqqqqqqqqqqqqqqqqjkus lekpkj i=</t>
    </r>
  </si>
  <si>
    <t xml:space="preserve">03 jkT; foÙk vk;ksx vuqnku ¼lkekU; m}s';½                          </t>
  </si>
  <si>
    <t xml:space="preserve">04 dzsUnh; foÙk vk;ksx vuqnku ¼ckgjok foÙk vk;ksx½          </t>
  </si>
  <si>
    <r>
      <t>f</t>
    </r>
    <r>
      <rPr>
        <b/>
        <sz val="16"/>
        <rFont val="Kruti Dev 010"/>
      </rPr>
      <t xml:space="preserve">uos'kks ls vk; C;kt
</t>
    </r>
    <r>
      <rPr>
        <sz val="16"/>
        <rFont val="Kruti Dev 010"/>
      </rPr>
      <t xml:space="preserve">01 lkof/k tek                      </t>
    </r>
  </si>
  <si>
    <r>
      <t xml:space="preserve">chek ,oa nkos dh izkfIr;ka  </t>
    </r>
    <r>
      <rPr>
        <sz val="16"/>
        <rFont val="Kruti Dev 010"/>
      </rPr>
      <t xml:space="preserve">                  01 lkewfgd nq?kZVuk chek </t>
    </r>
  </si>
  <si>
    <t xml:space="preserve">01 ih,lih dh vk; ¼jksM dfVx ls½             </t>
  </si>
  <si>
    <t>03 dPph cLrh fodkl dk;ZØe lLrs 'kkSpky;</t>
  </si>
  <si>
    <t xml:space="preserve">08 jkT; foÙk vk;ksx fodkl vuqnku  </t>
  </si>
  <si>
    <t xml:space="preserve">09 13os foÙk vk;ksx dh flQkfj'kks ds rgr vuqnku    </t>
  </si>
  <si>
    <r>
      <t xml:space="preserve">deZpkjh;ks ds fu{ksi  </t>
    </r>
    <r>
      <rPr>
        <sz val="16"/>
        <rFont val="Kruti Dev 010"/>
      </rPr>
      <t xml:space="preserve">                        01 Hkfo"; fuf/k va'knku</t>
    </r>
  </si>
  <si>
    <t>06 vU; vdky jkgr iUuk/kk; $ izkd`frd vkink</t>
  </si>
  <si>
    <r>
      <t xml:space="preserve">fu{ksi fuekZ.k dk;Z flfoy dk;Z                         </t>
    </r>
    <r>
      <rPr>
        <sz val="16"/>
        <rFont val="Kruti Dev 010"/>
      </rPr>
      <t>01 fMiksftV oDlZ</t>
    </r>
  </si>
  <si>
    <r>
      <t xml:space="preserve">Hkqxrku ;ksX; ns; C;kt              </t>
    </r>
    <r>
      <rPr>
        <sz val="16"/>
        <rFont val="Kruti Dev 010"/>
      </rPr>
      <t>01 _.k</t>
    </r>
  </si>
  <si>
    <r>
      <t xml:space="preserve">iVVs~ ij nh xbZ Hkwfe dk fdjk;k </t>
    </r>
    <r>
      <rPr>
        <sz val="16"/>
        <rFont val="Kruti Dev 010"/>
      </rPr>
      <t xml:space="preserve">                        01 ,d eq'r                  02  fd'rs</t>
    </r>
  </si>
  <si>
    <r>
      <t>vU; 0</t>
    </r>
    <r>
      <rPr>
        <sz val="16"/>
        <rFont val="Kruti Dev 010"/>
      </rPr>
      <t>1</t>
    </r>
  </si>
  <si>
    <r>
      <t xml:space="preserve">vUrZjk"Vªh; laLFkkvksa ls </t>
    </r>
    <r>
      <rPr>
        <sz val="16"/>
        <rFont val="Kruti Dev 010"/>
      </rPr>
      <t>01</t>
    </r>
  </si>
  <si>
    <r>
      <t xml:space="preserve">izR;kHkqr _.k         
dssUnz ljdkj ls        </t>
    </r>
    <r>
      <rPr>
        <sz val="16"/>
        <rFont val="Kruti Dev 010"/>
      </rPr>
      <t>01</t>
    </r>
  </si>
  <si>
    <r>
      <t xml:space="preserve">jkT; ljdkj ls       </t>
    </r>
    <r>
      <rPr>
        <sz val="16"/>
        <rFont val="Kruti Dev 010"/>
      </rPr>
      <t>01</t>
    </r>
  </si>
  <si>
    <r>
      <t xml:space="preserve"> 'kkldh; laLFkkvks ls  </t>
    </r>
    <r>
      <rPr>
        <sz val="16"/>
        <rFont val="Kruti Dev 010"/>
      </rPr>
      <t xml:space="preserve">01 </t>
    </r>
    <r>
      <rPr>
        <b/>
        <sz val="16"/>
        <rFont val="Kruti Dev 010"/>
      </rPr>
      <t xml:space="preserve">  </t>
    </r>
  </si>
  <si>
    <r>
      <t xml:space="preserve">ckaM ,oe~ _.k i=       </t>
    </r>
    <r>
      <rPr>
        <sz val="16"/>
        <rFont val="Kruti Dev 010"/>
      </rPr>
      <t>01</t>
    </r>
  </si>
  <si>
    <r>
      <t xml:space="preserve">jkT; ljdkj ls          </t>
    </r>
    <r>
      <rPr>
        <sz val="16"/>
        <rFont val="Kruti Dev 010"/>
      </rPr>
      <t xml:space="preserve">01 </t>
    </r>
  </si>
  <si>
    <r>
      <t xml:space="preserve"> 'kkldh; laLFkkvks ls     </t>
    </r>
    <r>
      <rPr>
        <sz val="16"/>
        <rFont val="Kruti Dev 010"/>
      </rPr>
      <t>01</t>
    </r>
  </si>
  <si>
    <r>
      <t xml:space="preserve">vUrZjk"Vªh; laaLFkkvks ls    </t>
    </r>
    <r>
      <rPr>
        <sz val="16"/>
        <rFont val="Kruti Dev 010"/>
      </rPr>
      <t>01</t>
    </r>
  </si>
  <si>
    <r>
      <t xml:space="preserve">vU; laLFkkvks ls                    </t>
    </r>
    <r>
      <rPr>
        <sz val="16"/>
        <rFont val="Kruti Dev 010"/>
      </rPr>
      <t>01</t>
    </r>
  </si>
  <si>
    <r>
      <t xml:space="preserve">cSad ,oa vU; foÙkh; laLFkkvks ls       </t>
    </r>
    <r>
      <rPr>
        <sz val="16"/>
        <rFont val="Kruti Dev 010"/>
      </rPr>
      <t>01</t>
    </r>
  </si>
  <si>
    <r>
      <t xml:space="preserve">cSd ,oa vU; forh; laLFkkvks  ls                              </t>
    </r>
    <r>
      <rPr>
        <sz val="16"/>
        <rFont val="Kruti Dev 010"/>
      </rPr>
      <t>01 gqMMdks                                    02 vU;</t>
    </r>
  </si>
  <si>
    <r>
      <t xml:space="preserve">vU; vkof/kd _.k                             </t>
    </r>
    <r>
      <rPr>
        <sz val="16"/>
        <rFont val="Kruti Dev 010"/>
      </rPr>
      <t xml:space="preserve">01 ,p ih                      </t>
    </r>
  </si>
  <si>
    <r>
      <t xml:space="preserve">vizR;kHkwr _.k                                  ØsUnz ljdkj ls           </t>
    </r>
    <r>
      <rPr>
        <sz val="16"/>
        <rFont val="Kruti Dev 010"/>
      </rPr>
      <t>01</t>
    </r>
  </si>
  <si>
    <r>
      <t xml:space="preserve">vU; C;kt                                     </t>
    </r>
    <r>
      <rPr>
        <sz val="16"/>
        <rFont val="Kruti Dev 010"/>
      </rPr>
      <t>01 vU; enksa ¼Hkw-fo-]nqdku fdjk;k vkfn½</t>
    </r>
  </si>
  <si>
    <r>
      <t xml:space="preserve">vU; vk;      </t>
    </r>
    <r>
      <rPr>
        <sz val="16"/>
        <rFont val="Kruti Dev 010"/>
      </rPr>
      <t xml:space="preserve">                        </t>
    </r>
    <r>
      <rPr>
        <b/>
        <sz val="16"/>
        <rFont val="Kruti Dev 010"/>
      </rPr>
      <t xml:space="preserve">jktlkr fu{ksi             </t>
    </r>
    <r>
      <rPr>
        <sz val="16"/>
        <rFont val="Kruti Dev 010"/>
      </rPr>
      <t>01</t>
    </r>
  </si>
  <si>
    <r>
      <t xml:space="preserve">vU;  izHkkj  </t>
    </r>
    <r>
      <rPr>
        <sz val="16"/>
        <rFont val="Kruti Dev 010"/>
      </rPr>
      <t xml:space="preserve">         01 fofo/k </t>
    </r>
  </si>
  <si>
    <t xml:space="preserve">vftZr C;kt     cSd [kkrks ls C;kt   </t>
  </si>
  <si>
    <r>
      <t xml:space="preserve">forh; laLFkkvks ls                             </t>
    </r>
    <r>
      <rPr>
        <sz val="16"/>
        <rFont val="Kruti Dev 010"/>
      </rPr>
      <t xml:space="preserve"> 01 'kgjh tu lgHkkxh ;kstuk</t>
    </r>
  </si>
  <si>
    <r>
      <t xml:space="preserve">issa'ku  </t>
    </r>
    <r>
      <rPr>
        <sz val="16"/>
        <rFont val="Kruti Dev 010"/>
      </rPr>
      <t xml:space="preserve">                                    01 fn 1-1-04 ls iwoZ fu;qDr            </t>
    </r>
  </si>
  <si>
    <r>
      <t xml:space="preserve">cSd ,oa vU; forh; laLFkkvks ls _.kks ij C;kt         </t>
    </r>
    <r>
      <rPr>
        <sz val="16"/>
        <rFont val="Kruti Dev 010"/>
      </rPr>
      <t xml:space="preserve">     01 gqMMdks</t>
    </r>
  </si>
  <si>
    <r>
      <t xml:space="preserve">vU; C;kt   </t>
    </r>
    <r>
      <rPr>
        <sz val="16"/>
        <rFont val="Kruti Dev 010"/>
      </rPr>
      <t xml:space="preserve">            01 iVV~s</t>
    </r>
  </si>
  <si>
    <r>
      <t xml:space="preserve">cSd O;;  </t>
    </r>
    <r>
      <rPr>
        <sz val="16"/>
        <rFont val="Kruti Dev 010"/>
      </rPr>
      <t xml:space="preserve">                 01</t>
    </r>
  </si>
  <si>
    <r>
      <t>dk;ZØe O;;</t>
    </r>
    <r>
      <rPr>
        <sz val="16"/>
        <rFont val="DevLys 010"/>
      </rPr>
      <t xml:space="preserve">        </t>
    </r>
    <r>
      <rPr>
        <b/>
        <sz val="16"/>
        <rFont val="DevLys 010"/>
      </rPr>
      <t>fuokZpu O;;</t>
    </r>
  </si>
  <si>
    <t>laLFkk ds Lo;a dk;ZØe¼mRlo R;kSgkj ioZ½</t>
  </si>
  <si>
    <r>
      <t>vU; vUrjk"Vªh; laLFkkvks ds _.kks ij C;kt  0</t>
    </r>
    <r>
      <rPr>
        <sz val="16"/>
        <rFont val="Kruti Dev 010"/>
      </rPr>
      <t>1 gqMMdks           02 vU;</t>
    </r>
  </si>
  <si>
    <r>
      <t>vU; forh; O;;</t>
    </r>
    <r>
      <rPr>
        <sz val="16"/>
        <rFont val="Kruti Dev 010"/>
      </rPr>
      <t xml:space="preserve">                              01 f'k?kz Hkqxrku ij NqV                   02 ck/;rk izHkkj</t>
    </r>
  </si>
  <si>
    <r>
      <t>jktLo vuqnku va'knku ,oa lgk;rkvuqnku</t>
    </r>
    <r>
      <rPr>
        <sz val="16"/>
        <rFont val="DevLys 010"/>
      </rPr>
      <t xml:space="preserve">        01 gfjtu x`g lfefr;ks dks vuqnku </t>
    </r>
  </si>
  <si>
    <t xml:space="preserve">iawthxr O;;     LFkkbZ lEifr;ka  </t>
  </si>
  <si>
    <t>ctV vuqeku o"kZ 2012&amp;2013   ¼vk; i{k ½</t>
  </si>
  <si>
    <t>iwoZorhZ o"kZ dsssss okLrfod vad 11&amp;12    31-12-11 rd</t>
  </si>
  <si>
    <t>pkyw o"kZ dk ctV vuqeku 11&amp;12</t>
  </si>
  <si>
    <t>pkyw o"kZ dk la'kksf/kr  ctV vuqqeku 11&amp;12</t>
  </si>
  <si>
    <t>vkxkeh o"kZZ dk ctV vuqeku 12&amp;13</t>
  </si>
  <si>
    <t>iwoZorhZ o"kZ dsssss okLrfod vad 2011&amp;12 31-12-11 rd</t>
  </si>
  <si>
    <t>pkyw o"kZ dk ctV vuqeku 2011&amp;12</t>
  </si>
  <si>
    <t>ctV vuqeku o"kZ 2012&amp;2013   ¼O;; i{k ½</t>
  </si>
  <si>
    <r>
      <t xml:space="preserve">ijfeV 'kqYd </t>
    </r>
    <r>
      <rPr>
        <sz val="16"/>
        <rFont val="Kruti Dev 010"/>
      </rPr>
      <t xml:space="preserve">01 Hkou fuekZ.k vuqKk                                 </t>
    </r>
  </si>
  <si>
    <t xml:space="preserve">01 vekur </t>
  </si>
  <si>
    <t>01 vfxze</t>
  </si>
  <si>
    <t>jktLo izkfIr;k</t>
  </si>
  <si>
    <t>iwathxr izkfIr;k</t>
  </si>
  <si>
    <t>izkjfEHkd 'ks"k</t>
  </si>
  <si>
    <r>
      <t xml:space="preserve">  </t>
    </r>
    <r>
      <rPr>
        <b/>
        <sz val="16"/>
        <rFont val="Kruti Dev 010"/>
      </rPr>
      <t xml:space="preserve">'kqqYd ,oa miHkksDrk izHkkj
lwphdj.k ,oaa iwathdj.k izHkkj
</t>
    </r>
    <r>
      <rPr>
        <sz val="16"/>
        <rFont val="Kruti Dev 010"/>
      </rPr>
      <t>04 vU; ¼fookg LFky iath;u½</t>
    </r>
  </si>
  <si>
    <t xml:space="preserve">01 fodkl 'kqYd   </t>
  </si>
  <si>
    <t>02 vU; ¼chvkjth,Q ikfydk Q.M½</t>
  </si>
  <si>
    <r>
      <t xml:space="preserve">vUrZZZjk"Vªh; laLFkkvks ls                            </t>
    </r>
    <r>
      <rPr>
        <sz val="16"/>
        <rFont val="Kruti Dev 010"/>
      </rPr>
      <t xml:space="preserve">01 ,f'k;u fodkl cSd                            02 vU; </t>
    </r>
  </si>
  <si>
    <t xml:space="preserve">iqqathxr izkfIr;ka                                                             fof'k"V mnss';ks ds fy, vuqnku  </t>
  </si>
  <si>
    <t>01 vkbZ-,p-,l-Mh-ih-</t>
  </si>
  <si>
    <t>03 ;w-vkbZ-Mh-,l-,e-Vh-</t>
  </si>
  <si>
    <t xml:space="preserve">01 vkbZ-,p-,l-Mh-ih-;kstuk      </t>
  </si>
  <si>
    <t xml:space="preserve">03 ;q-vkbZ-M+h-,l-,e-Vh ;kstuk      </t>
  </si>
  <si>
    <t>02 izdk'k O;oLFkk  ¼fctyh lkeku Ø;½</t>
  </si>
  <si>
    <t>07 vU; ¼ikfydk ;krk;kr O;oLFkk gsrq ½</t>
  </si>
  <si>
    <t xml:space="preserve">02 +_.k jkf'k </t>
  </si>
  <si>
    <t xml:space="preserve">05 rsjok for vk;ksx </t>
  </si>
  <si>
    <t>02] Bsdsnkj fu;a=.k [kkrk</t>
  </si>
  <si>
    <t>dqy O;; enksa dk lkjka'k</t>
  </si>
  <si>
    <t>dqy vk; enksa dk lkjka'k</t>
  </si>
  <si>
    <t xml:space="preserve">07 vkj;w,QMh </t>
  </si>
  <si>
    <t>vUrj</t>
  </si>
  <si>
    <t>02 eksckbZy VkWoj</t>
  </si>
  <si>
    <t xml:space="preserve">01  vxzhe lek;kstu ¼deZpkjh½ </t>
  </si>
  <si>
    <t>07- Bsdsnkj vfxze [kkrk</t>
  </si>
  <si>
    <t>01 vfxze lek;kstu ¼deZpkjh½</t>
  </si>
  <si>
    <t xml:space="preserve">07 vU; ¼Hkou fdjk;k olwyh½ </t>
  </si>
  <si>
    <t>04- x`gdj uke ifjorZu 'kqYd</t>
  </si>
  <si>
    <t>01- fodkl 'kqYd iqu Hkqxrku</t>
  </si>
  <si>
    <t>02- d`f"k Hkwfe fu;eu iqu Hkqxrku</t>
  </si>
  <si>
    <t>01- tux.kuk vuqnku Hkqxrku</t>
  </si>
  <si>
    <t>03 nqdku  ¼tehu fdjk;k uke LFkkukUrj.k½</t>
  </si>
  <si>
    <t>03 dPph cLrh fu;eu 'kqYd</t>
  </si>
  <si>
    <t>11 fucZU/k jkf'k vuqnku</t>
  </si>
  <si>
    <t>egk;ksx</t>
  </si>
  <si>
    <t>egk;ksx O;;</t>
  </si>
  <si>
    <t>13- eq[;ea=h chih,y vkokl ;kstuk</t>
  </si>
  <si>
    <t>14- Nk=o`fÙk</t>
  </si>
  <si>
    <t xml:space="preserve"> </t>
  </si>
  <si>
    <t>08 eq[;ea=h chih,y vkokl ;kstuk</t>
  </si>
  <si>
    <t>06 ch,l;wih</t>
  </si>
  <si>
    <t>03 pSd fjVuZ isM</t>
  </si>
  <si>
    <t>iwoZ vof/k ds laO;ogkj 03 psd okilh</t>
  </si>
  <si>
    <t>15 lkMh dEcy ;kstuk</t>
  </si>
  <si>
    <t>09 Nk=o`fÙk</t>
  </si>
  <si>
    <t>10 lkMh dEcy</t>
  </si>
  <si>
    <t>pkyw o"kZ dk la'kksf/kr  ctV vuqqeku 13&amp;14</t>
  </si>
  <si>
    <t xml:space="preserve">iwoZorhZ o"kZ ds okLrfod vad 13&amp;14 </t>
  </si>
  <si>
    <t>16 jsu cljk</t>
  </si>
  <si>
    <t>pkyw  o"kZ dsssss okLrfod vad 14&amp;15    31-12-14 rd</t>
  </si>
  <si>
    <t>pkyw o"kZ dk ctV vuqeku 14&amp;15</t>
  </si>
  <si>
    <t>pkyw o"kZ dk ctV vuqeku 2014&amp;15</t>
  </si>
  <si>
    <t>vkxkeh o"kZZ dk ctV vuqeku 15&amp;16</t>
  </si>
  <si>
    <t>09 Vkmu gkWy ,oa jsu cljk esUVsusl</t>
  </si>
  <si>
    <t>10 m?kku esUVsusl</t>
  </si>
  <si>
    <r>
      <t xml:space="preserve">cSd ,oa vU; forh; laLFkkvks  ls                              </t>
    </r>
    <r>
      <rPr>
        <sz val="16"/>
        <rFont val="Kruti Dev 010"/>
      </rPr>
      <t>01 gqMMdks                                    02 vU; ¼:MhQdks½</t>
    </r>
  </si>
  <si>
    <t>08 i=dkfjrk dks"k</t>
  </si>
  <si>
    <t>01 QuhpZj fQDlpj</t>
  </si>
  <si>
    <t>05 i'kq fitjk</t>
  </si>
  <si>
    <t>pkyw o"kZ dk la'kksf/kr  ctV vuqqeku 14&amp;15</t>
  </si>
  <si>
    <t>01 vekUkr</t>
  </si>
  <si>
    <t>06- lhlhVhoh dSejk</t>
  </si>
  <si>
    <t xml:space="preserve">01 fo|qr Ø; ¼ykbZV fcy½  </t>
  </si>
  <si>
    <t>17 lkoZtfud jks'ku ds fcyksa ds lek;sktu jkf'k</t>
  </si>
  <si>
    <t>11- lkoZtfud jks'kuh ds fcyks le;kstu jkf'k</t>
  </si>
  <si>
    <r>
      <t xml:space="preserve">ctV vuqeku o"kZ </t>
    </r>
    <r>
      <rPr>
        <b/>
        <sz val="18"/>
        <rFont val="Kruti Dev 010"/>
      </rPr>
      <t>2015-2016</t>
    </r>
    <r>
      <rPr>
        <b/>
        <sz val="20"/>
        <rFont val="Kruti Dev 010"/>
      </rPr>
      <t xml:space="preserve"> ,oa la'kksf/kr vuqeku </t>
    </r>
    <r>
      <rPr>
        <b/>
        <sz val="18"/>
        <rFont val="Kruti Dev 010"/>
      </rPr>
      <t>2014-15</t>
    </r>
    <r>
      <rPr>
        <b/>
        <sz val="20"/>
        <rFont val="Kruti Dev 010"/>
      </rPr>
      <t xml:space="preserve">  ¼vk; i{k ½                  </t>
    </r>
    <r>
      <rPr>
        <b/>
        <sz val="14"/>
        <rFont val="Kruti Dev 010"/>
      </rPr>
      <t xml:space="preserve"> ¼yk[kksa esa½</t>
    </r>
  </si>
  <si>
    <t xml:space="preserve">vU; _.k </t>
  </si>
  <si>
    <r>
      <t xml:space="preserve">ctV vuqeku o"kZ </t>
    </r>
    <r>
      <rPr>
        <b/>
        <sz val="18"/>
        <rFont val="Kruti Dev 010"/>
      </rPr>
      <t>2015&amp;2016</t>
    </r>
    <r>
      <rPr>
        <b/>
        <sz val="20"/>
        <rFont val="Kruti Dev 010"/>
      </rPr>
      <t xml:space="preserve"> ,oa la'kksf/kr vuqeku </t>
    </r>
    <r>
      <rPr>
        <b/>
        <sz val="18"/>
        <rFont val="Kruti Dev 010"/>
      </rPr>
      <t>2014&amp;15</t>
    </r>
    <r>
      <rPr>
        <b/>
        <sz val="20"/>
        <rFont val="Kruti Dev 010"/>
      </rPr>
      <t xml:space="preserve">  ¼O;; i{k ½</t>
    </r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</si>
</sst>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0.000"/>
    <numFmt numFmtId="165" formatCode="0.0"/>
  </numFmts>
  <fonts count="26">
    <font>
      <sz val="11"/>
      <color theme="1"/>
      <name val="Calibri"/>
      <family val="2"/>
      <scheme val="minor"/>
    </font>
    <font>
      <b/>
      <sz val="24"/>
      <name val="Kruti Dev 630"/>
    </font>
    <font>
      <sz val="16"/>
      <name val="Arial"/>
      <family val="2"/>
    </font>
    <font>
      <b/>
      <sz val="16"/>
      <name val="DevLys 010"/>
    </font>
    <font>
      <b/>
      <sz val="16"/>
      <name val="Kruti Dev 010"/>
    </font>
    <font>
      <sz val="16"/>
      <name val="Kruti Dev 010"/>
    </font>
    <font>
      <sz val="12"/>
      <name val="Times New Roman"/>
      <family val="1"/>
    </font>
    <font>
      <b/>
      <sz val="16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6"/>
      <name val="DevLys 010"/>
    </font>
    <font>
      <b/>
      <sz val="14"/>
      <name val="Kruti Dev 010"/>
    </font>
    <font>
      <b/>
      <sz val="14"/>
      <name val="DevLys 010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8"/>
      <name val="Arial"/>
      <family val="2"/>
    </font>
    <font>
      <sz val="19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15"/>
      <name val="DevLys 010"/>
    </font>
    <font>
      <b/>
      <sz val="18"/>
      <name val="DevLys 010"/>
    </font>
    <font>
      <sz val="10"/>
      <name val="Arial"/>
      <family val="2"/>
    </font>
    <font>
      <b/>
      <sz val="28"/>
      <name val="Kruti Dev 010"/>
    </font>
    <font>
      <b/>
      <sz val="20"/>
      <name val="Kruti Dev 010"/>
    </font>
    <font>
      <b/>
      <sz val="18"/>
      <name val="Kruti Dev 010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2" fontId="6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/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horizontal="center" wrapText="1"/>
    </xf>
    <xf numFmtId="2" fontId="6" fillId="0" borderId="3" xfId="0" applyNumberFormat="1" applyFont="1" applyBorder="1" applyAlignment="1">
      <alignment horizontal="right" wrapText="1"/>
    </xf>
    <xf numFmtId="8" fontId="6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2" fontId="8" fillId="0" borderId="3" xfId="0" applyNumberFormat="1" applyFont="1" applyBorder="1" applyAlignment="1">
      <alignment horizontal="right" wrapText="1"/>
    </xf>
    <xf numFmtId="2" fontId="6" fillId="0" borderId="3" xfId="0" applyNumberFormat="1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8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2" fillId="0" borderId="3" xfId="0" applyFont="1" applyBorder="1"/>
    <xf numFmtId="0" fontId="5" fillId="0" borderId="3" xfId="0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/>
    </xf>
    <xf numFmtId="2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/>
    <xf numFmtId="0" fontId="2" fillId="0" borderId="3" xfId="0" applyFont="1" applyBorder="1" applyAlignment="1">
      <alignment wrapText="1"/>
    </xf>
    <xf numFmtId="164" fontId="8" fillId="0" borderId="3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5" xfId="0" applyFont="1" applyBorder="1" applyAlignment="1">
      <alignment horizontal="right" wrapText="1"/>
    </xf>
    <xf numFmtId="2" fontId="8" fillId="0" borderId="0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right" vertical="top" wrapText="1"/>
    </xf>
    <xf numFmtId="0" fontId="7" fillId="0" borderId="3" xfId="0" applyFont="1" applyFill="1" applyBorder="1" applyAlignment="1">
      <alignment horizontal="right" vertical="top" wrapText="1"/>
    </xf>
    <xf numFmtId="0" fontId="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2" fillId="0" borderId="2" xfId="0" applyFont="1" applyBorder="1"/>
    <xf numFmtId="2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Border="1" applyAlignment="1"/>
    <xf numFmtId="49" fontId="6" fillId="0" borderId="3" xfId="0" applyNumberFormat="1" applyFont="1" applyBorder="1" applyAlignment="1">
      <alignment horizontal="right" vertical="center"/>
    </xf>
    <xf numFmtId="0" fontId="6" fillId="0" borderId="3" xfId="0" applyFont="1" applyFill="1" applyBorder="1" applyAlignment="1">
      <alignment horizontal="right"/>
    </xf>
    <xf numFmtId="0" fontId="6" fillId="0" borderId="3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8" fontId="6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2" fontId="6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right" wrapText="1"/>
    </xf>
    <xf numFmtId="0" fontId="5" fillId="0" borderId="3" xfId="0" applyFont="1" applyBorder="1" applyAlignment="1"/>
    <xf numFmtId="0" fontId="4" fillId="0" borderId="3" xfId="0" applyFont="1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/>
    </xf>
    <xf numFmtId="49" fontId="8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right" vertical="top"/>
    </xf>
    <xf numFmtId="0" fontId="6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top"/>
    </xf>
    <xf numFmtId="0" fontId="5" fillId="0" borderId="3" xfId="0" applyFont="1" applyBorder="1" applyAlignment="1">
      <alignment horizontal="center" vertical="top"/>
    </xf>
    <xf numFmtId="0" fontId="7" fillId="0" borderId="3" xfId="0" applyFont="1" applyFill="1" applyBorder="1" applyAlignment="1">
      <alignment horizontal="right" vertical="top"/>
    </xf>
    <xf numFmtId="0" fontId="2" fillId="0" borderId="3" xfId="0" applyFont="1" applyFill="1" applyBorder="1" applyAlignment="1">
      <alignment vertical="top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vertical="top"/>
    </xf>
    <xf numFmtId="2" fontId="8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 wrapText="1"/>
    </xf>
    <xf numFmtId="0" fontId="6" fillId="0" borderId="3" xfId="0" applyFont="1" applyBorder="1" applyAlignment="1"/>
    <xf numFmtId="165" fontId="6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right" wrapText="1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2" fontId="6" fillId="0" borderId="3" xfId="0" applyNumberFormat="1" applyFont="1" applyBorder="1" applyAlignment="1">
      <alignment horizontal="right" vertical="top" wrapText="1"/>
    </xf>
    <xf numFmtId="2" fontId="6" fillId="0" borderId="3" xfId="0" applyNumberFormat="1" applyFont="1" applyBorder="1"/>
    <xf numFmtId="2" fontId="8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 wrapText="1"/>
    </xf>
    <xf numFmtId="2" fontId="8" fillId="0" borderId="0" xfId="0" applyNumberFormat="1" applyFont="1" applyBorder="1" applyAlignment="1">
      <alignment horizontal="right" wrapText="1"/>
    </xf>
    <xf numFmtId="2" fontId="8" fillId="0" borderId="3" xfId="0" applyNumberFormat="1" applyFont="1" applyBorder="1" applyAlignment="1">
      <alignment horizontal="right" vertical="top" wrapText="1"/>
    </xf>
    <xf numFmtId="2" fontId="6" fillId="0" borderId="3" xfId="0" applyNumberFormat="1" applyFont="1" applyBorder="1" applyAlignment="1">
      <alignment horizontal="right" vertical="top"/>
    </xf>
    <xf numFmtId="0" fontId="6" fillId="0" borderId="0" xfId="0" applyFont="1" applyBorder="1"/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43" fontId="6" fillId="0" borderId="2" xfId="1" applyFont="1" applyBorder="1" applyAlignment="1"/>
    <xf numFmtId="0" fontId="14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wrapText="1"/>
    </xf>
    <xf numFmtId="0" fontId="14" fillId="0" borderId="0" xfId="0" applyFont="1"/>
    <xf numFmtId="0" fontId="14" fillId="0" borderId="5" xfId="0" applyFont="1" applyBorder="1" applyAlignment="1">
      <alignment horizontal="center" vertical="top"/>
    </xf>
    <xf numFmtId="0" fontId="14" fillId="0" borderId="3" xfId="0" applyFont="1" applyBorder="1" applyAlignment="1">
      <alignment wrapText="1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wrapText="1"/>
    </xf>
    <xf numFmtId="0" fontId="14" fillId="0" borderId="3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0" fontId="14" fillId="0" borderId="3" xfId="0" applyFont="1" applyBorder="1" applyAlignment="1"/>
    <xf numFmtId="0" fontId="15" fillId="0" borderId="0" xfId="0" applyFont="1" applyBorder="1"/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top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/>
    <xf numFmtId="0" fontId="15" fillId="0" borderId="3" xfId="0" applyFont="1" applyBorder="1" applyAlignment="1">
      <alignment vertical="top"/>
    </xf>
    <xf numFmtId="0" fontId="15" fillId="0" borderId="2" xfId="0" applyFont="1" applyBorder="1" applyAlignment="1">
      <alignment vertical="top"/>
    </xf>
    <xf numFmtId="0" fontId="14" fillId="0" borderId="3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4" fillId="0" borderId="3" xfId="0" applyFont="1" applyBorder="1" applyAlignment="1">
      <alignment vertical="top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center" wrapText="1"/>
    </xf>
    <xf numFmtId="2" fontId="8" fillId="0" borderId="3" xfId="0" applyNumberFormat="1" applyFont="1" applyBorder="1"/>
    <xf numFmtId="0" fontId="6" fillId="0" borderId="0" xfId="0" applyFont="1" applyAlignment="1"/>
    <xf numFmtId="2" fontId="2" fillId="0" borderId="0" xfId="0" applyNumberFormat="1" applyFont="1"/>
    <xf numFmtId="0" fontId="6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1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vertical="top"/>
    </xf>
    <xf numFmtId="0" fontId="0" fillId="0" borderId="3" xfId="0" applyBorder="1" applyAlignment="1"/>
    <xf numFmtId="0" fontId="22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0"/>
  <sheetViews>
    <sheetView topLeftCell="A473" zoomScale="85" zoomScaleNormal="85" workbookViewId="0">
      <selection activeCell="H419" sqref="H419"/>
    </sheetView>
  </sheetViews>
  <sheetFormatPr defaultRowHeight="20.399999999999999"/>
  <cols>
    <col min="1" max="1" width="4.109375" style="1" customWidth="1"/>
    <col min="2" max="2" width="8.44140625" style="199" customWidth="1"/>
    <col min="3" max="3" width="8" style="1" customWidth="1"/>
    <col min="4" max="4" width="53.33203125" style="1" customWidth="1"/>
    <col min="5" max="5" width="13" style="1" customWidth="1"/>
    <col min="6" max="6" width="11" style="1" bestFit="1" customWidth="1"/>
    <col min="7" max="7" width="10.44140625" style="1" customWidth="1"/>
    <col min="8" max="8" width="9.44140625" style="1" customWidth="1"/>
    <col min="9" max="9" width="8.44140625" style="1" customWidth="1"/>
    <col min="10" max="10" width="8.88671875" style="1" customWidth="1"/>
    <col min="11" max="12" width="9.109375" style="1"/>
    <col min="13" max="13" width="9.109375" style="119"/>
    <col min="14" max="256" width="9.109375" style="1"/>
    <col min="257" max="257" width="6.33203125" style="1" bestFit="1" customWidth="1"/>
    <col min="258" max="258" width="8.44140625" style="1" customWidth="1"/>
    <col min="259" max="259" width="8" style="1" customWidth="1"/>
    <col min="260" max="260" width="53" style="1" bestFit="1" customWidth="1"/>
    <col min="261" max="261" width="12.33203125" style="1" customWidth="1"/>
    <col min="262" max="262" width="11" style="1" bestFit="1" customWidth="1"/>
    <col min="263" max="263" width="10.44140625" style="1" customWidth="1"/>
    <col min="264" max="264" width="9.44140625" style="1" customWidth="1"/>
    <col min="265" max="265" width="8.88671875" style="1" bestFit="1" customWidth="1"/>
    <col min="266" max="266" width="9.6640625" style="1" customWidth="1"/>
    <col min="267" max="512" width="9.109375" style="1"/>
    <col min="513" max="513" width="6.33203125" style="1" bestFit="1" customWidth="1"/>
    <col min="514" max="514" width="8.44140625" style="1" customWidth="1"/>
    <col min="515" max="515" width="8" style="1" customWidth="1"/>
    <col min="516" max="516" width="53" style="1" bestFit="1" customWidth="1"/>
    <col min="517" max="517" width="12.33203125" style="1" customWidth="1"/>
    <col min="518" max="518" width="11" style="1" bestFit="1" customWidth="1"/>
    <col min="519" max="519" width="10.44140625" style="1" customWidth="1"/>
    <col min="520" max="520" width="9.44140625" style="1" customWidth="1"/>
    <col min="521" max="521" width="8.88671875" style="1" bestFit="1" customWidth="1"/>
    <col min="522" max="522" width="9.6640625" style="1" customWidth="1"/>
    <col min="523" max="768" width="9.109375" style="1"/>
    <col min="769" max="769" width="6.33203125" style="1" bestFit="1" customWidth="1"/>
    <col min="770" max="770" width="8.44140625" style="1" customWidth="1"/>
    <col min="771" max="771" width="8" style="1" customWidth="1"/>
    <col min="772" max="772" width="53" style="1" bestFit="1" customWidth="1"/>
    <col min="773" max="773" width="12.33203125" style="1" customWidth="1"/>
    <col min="774" max="774" width="11" style="1" bestFit="1" customWidth="1"/>
    <col min="775" max="775" width="10.44140625" style="1" customWidth="1"/>
    <col min="776" max="776" width="9.44140625" style="1" customWidth="1"/>
    <col min="777" max="777" width="8.88671875" style="1" bestFit="1" customWidth="1"/>
    <col min="778" max="778" width="9.6640625" style="1" customWidth="1"/>
    <col min="779" max="1024" width="9.109375" style="1"/>
    <col min="1025" max="1025" width="6.33203125" style="1" bestFit="1" customWidth="1"/>
    <col min="1026" max="1026" width="8.44140625" style="1" customWidth="1"/>
    <col min="1027" max="1027" width="8" style="1" customWidth="1"/>
    <col min="1028" max="1028" width="53" style="1" bestFit="1" customWidth="1"/>
    <col min="1029" max="1029" width="12.33203125" style="1" customWidth="1"/>
    <col min="1030" max="1030" width="11" style="1" bestFit="1" customWidth="1"/>
    <col min="1031" max="1031" width="10.44140625" style="1" customWidth="1"/>
    <col min="1032" max="1032" width="9.44140625" style="1" customWidth="1"/>
    <col min="1033" max="1033" width="8.88671875" style="1" bestFit="1" customWidth="1"/>
    <col min="1034" max="1034" width="9.6640625" style="1" customWidth="1"/>
    <col min="1035" max="1280" width="9.109375" style="1"/>
    <col min="1281" max="1281" width="6.33203125" style="1" bestFit="1" customWidth="1"/>
    <col min="1282" max="1282" width="8.44140625" style="1" customWidth="1"/>
    <col min="1283" max="1283" width="8" style="1" customWidth="1"/>
    <col min="1284" max="1284" width="53" style="1" bestFit="1" customWidth="1"/>
    <col min="1285" max="1285" width="12.33203125" style="1" customWidth="1"/>
    <col min="1286" max="1286" width="11" style="1" bestFit="1" customWidth="1"/>
    <col min="1287" max="1287" width="10.44140625" style="1" customWidth="1"/>
    <col min="1288" max="1288" width="9.44140625" style="1" customWidth="1"/>
    <col min="1289" max="1289" width="8.88671875" style="1" bestFit="1" customWidth="1"/>
    <col min="1290" max="1290" width="9.6640625" style="1" customWidth="1"/>
    <col min="1291" max="1536" width="9.109375" style="1"/>
    <col min="1537" max="1537" width="6.33203125" style="1" bestFit="1" customWidth="1"/>
    <col min="1538" max="1538" width="8.44140625" style="1" customWidth="1"/>
    <col min="1539" max="1539" width="8" style="1" customWidth="1"/>
    <col min="1540" max="1540" width="53" style="1" bestFit="1" customWidth="1"/>
    <col min="1541" max="1541" width="12.33203125" style="1" customWidth="1"/>
    <col min="1542" max="1542" width="11" style="1" bestFit="1" customWidth="1"/>
    <col min="1543" max="1543" width="10.44140625" style="1" customWidth="1"/>
    <col min="1544" max="1544" width="9.44140625" style="1" customWidth="1"/>
    <col min="1545" max="1545" width="8.88671875" style="1" bestFit="1" customWidth="1"/>
    <col min="1546" max="1546" width="9.6640625" style="1" customWidth="1"/>
    <col min="1547" max="1792" width="9.109375" style="1"/>
    <col min="1793" max="1793" width="6.33203125" style="1" bestFit="1" customWidth="1"/>
    <col min="1794" max="1794" width="8.44140625" style="1" customWidth="1"/>
    <col min="1795" max="1795" width="8" style="1" customWidth="1"/>
    <col min="1796" max="1796" width="53" style="1" bestFit="1" customWidth="1"/>
    <col min="1797" max="1797" width="12.33203125" style="1" customWidth="1"/>
    <col min="1798" max="1798" width="11" style="1" bestFit="1" customWidth="1"/>
    <col min="1799" max="1799" width="10.44140625" style="1" customWidth="1"/>
    <col min="1800" max="1800" width="9.44140625" style="1" customWidth="1"/>
    <col min="1801" max="1801" width="8.88671875" style="1" bestFit="1" customWidth="1"/>
    <col min="1802" max="1802" width="9.6640625" style="1" customWidth="1"/>
    <col min="1803" max="2048" width="9.109375" style="1"/>
    <col min="2049" max="2049" width="6.33203125" style="1" bestFit="1" customWidth="1"/>
    <col min="2050" max="2050" width="8.44140625" style="1" customWidth="1"/>
    <col min="2051" max="2051" width="8" style="1" customWidth="1"/>
    <col min="2052" max="2052" width="53" style="1" bestFit="1" customWidth="1"/>
    <col min="2053" max="2053" width="12.33203125" style="1" customWidth="1"/>
    <col min="2054" max="2054" width="11" style="1" bestFit="1" customWidth="1"/>
    <col min="2055" max="2055" width="10.44140625" style="1" customWidth="1"/>
    <col min="2056" max="2056" width="9.44140625" style="1" customWidth="1"/>
    <col min="2057" max="2057" width="8.88671875" style="1" bestFit="1" customWidth="1"/>
    <col min="2058" max="2058" width="9.6640625" style="1" customWidth="1"/>
    <col min="2059" max="2304" width="9.109375" style="1"/>
    <col min="2305" max="2305" width="6.33203125" style="1" bestFit="1" customWidth="1"/>
    <col min="2306" max="2306" width="8.44140625" style="1" customWidth="1"/>
    <col min="2307" max="2307" width="8" style="1" customWidth="1"/>
    <col min="2308" max="2308" width="53" style="1" bestFit="1" customWidth="1"/>
    <col min="2309" max="2309" width="12.33203125" style="1" customWidth="1"/>
    <col min="2310" max="2310" width="11" style="1" bestFit="1" customWidth="1"/>
    <col min="2311" max="2311" width="10.44140625" style="1" customWidth="1"/>
    <col min="2312" max="2312" width="9.44140625" style="1" customWidth="1"/>
    <col min="2313" max="2313" width="8.88671875" style="1" bestFit="1" customWidth="1"/>
    <col min="2314" max="2314" width="9.6640625" style="1" customWidth="1"/>
    <col min="2315" max="2560" width="9.109375" style="1"/>
    <col min="2561" max="2561" width="6.33203125" style="1" bestFit="1" customWidth="1"/>
    <col min="2562" max="2562" width="8.44140625" style="1" customWidth="1"/>
    <col min="2563" max="2563" width="8" style="1" customWidth="1"/>
    <col min="2564" max="2564" width="53" style="1" bestFit="1" customWidth="1"/>
    <col min="2565" max="2565" width="12.33203125" style="1" customWidth="1"/>
    <col min="2566" max="2566" width="11" style="1" bestFit="1" customWidth="1"/>
    <col min="2567" max="2567" width="10.44140625" style="1" customWidth="1"/>
    <col min="2568" max="2568" width="9.44140625" style="1" customWidth="1"/>
    <col min="2569" max="2569" width="8.88671875" style="1" bestFit="1" customWidth="1"/>
    <col min="2570" max="2570" width="9.6640625" style="1" customWidth="1"/>
    <col min="2571" max="2816" width="9.109375" style="1"/>
    <col min="2817" max="2817" width="6.33203125" style="1" bestFit="1" customWidth="1"/>
    <col min="2818" max="2818" width="8.44140625" style="1" customWidth="1"/>
    <col min="2819" max="2819" width="8" style="1" customWidth="1"/>
    <col min="2820" max="2820" width="53" style="1" bestFit="1" customWidth="1"/>
    <col min="2821" max="2821" width="12.33203125" style="1" customWidth="1"/>
    <col min="2822" max="2822" width="11" style="1" bestFit="1" customWidth="1"/>
    <col min="2823" max="2823" width="10.44140625" style="1" customWidth="1"/>
    <col min="2824" max="2824" width="9.44140625" style="1" customWidth="1"/>
    <col min="2825" max="2825" width="8.88671875" style="1" bestFit="1" customWidth="1"/>
    <col min="2826" max="2826" width="9.6640625" style="1" customWidth="1"/>
    <col min="2827" max="3072" width="9.109375" style="1"/>
    <col min="3073" max="3073" width="6.33203125" style="1" bestFit="1" customWidth="1"/>
    <col min="3074" max="3074" width="8.44140625" style="1" customWidth="1"/>
    <col min="3075" max="3075" width="8" style="1" customWidth="1"/>
    <col min="3076" max="3076" width="53" style="1" bestFit="1" customWidth="1"/>
    <col min="3077" max="3077" width="12.33203125" style="1" customWidth="1"/>
    <col min="3078" max="3078" width="11" style="1" bestFit="1" customWidth="1"/>
    <col min="3079" max="3079" width="10.44140625" style="1" customWidth="1"/>
    <col min="3080" max="3080" width="9.44140625" style="1" customWidth="1"/>
    <col min="3081" max="3081" width="8.88671875" style="1" bestFit="1" customWidth="1"/>
    <col min="3082" max="3082" width="9.6640625" style="1" customWidth="1"/>
    <col min="3083" max="3328" width="9.109375" style="1"/>
    <col min="3329" max="3329" width="6.33203125" style="1" bestFit="1" customWidth="1"/>
    <col min="3330" max="3330" width="8.44140625" style="1" customWidth="1"/>
    <col min="3331" max="3331" width="8" style="1" customWidth="1"/>
    <col min="3332" max="3332" width="53" style="1" bestFit="1" customWidth="1"/>
    <col min="3333" max="3333" width="12.33203125" style="1" customWidth="1"/>
    <col min="3334" max="3334" width="11" style="1" bestFit="1" customWidth="1"/>
    <col min="3335" max="3335" width="10.44140625" style="1" customWidth="1"/>
    <col min="3336" max="3336" width="9.44140625" style="1" customWidth="1"/>
    <col min="3337" max="3337" width="8.88671875" style="1" bestFit="1" customWidth="1"/>
    <col min="3338" max="3338" width="9.6640625" style="1" customWidth="1"/>
    <col min="3339" max="3584" width="9.109375" style="1"/>
    <col min="3585" max="3585" width="6.33203125" style="1" bestFit="1" customWidth="1"/>
    <col min="3586" max="3586" width="8.44140625" style="1" customWidth="1"/>
    <col min="3587" max="3587" width="8" style="1" customWidth="1"/>
    <col min="3588" max="3588" width="53" style="1" bestFit="1" customWidth="1"/>
    <col min="3589" max="3589" width="12.33203125" style="1" customWidth="1"/>
    <col min="3590" max="3590" width="11" style="1" bestFit="1" customWidth="1"/>
    <col min="3591" max="3591" width="10.44140625" style="1" customWidth="1"/>
    <col min="3592" max="3592" width="9.44140625" style="1" customWidth="1"/>
    <col min="3593" max="3593" width="8.88671875" style="1" bestFit="1" customWidth="1"/>
    <col min="3594" max="3594" width="9.6640625" style="1" customWidth="1"/>
    <col min="3595" max="3840" width="9.109375" style="1"/>
    <col min="3841" max="3841" width="6.33203125" style="1" bestFit="1" customWidth="1"/>
    <col min="3842" max="3842" width="8.44140625" style="1" customWidth="1"/>
    <col min="3843" max="3843" width="8" style="1" customWidth="1"/>
    <col min="3844" max="3844" width="53" style="1" bestFit="1" customWidth="1"/>
    <col min="3845" max="3845" width="12.33203125" style="1" customWidth="1"/>
    <col min="3846" max="3846" width="11" style="1" bestFit="1" customWidth="1"/>
    <col min="3847" max="3847" width="10.44140625" style="1" customWidth="1"/>
    <col min="3848" max="3848" width="9.44140625" style="1" customWidth="1"/>
    <col min="3849" max="3849" width="8.88671875" style="1" bestFit="1" customWidth="1"/>
    <col min="3850" max="3850" width="9.6640625" style="1" customWidth="1"/>
    <col min="3851" max="4096" width="9.109375" style="1"/>
    <col min="4097" max="4097" width="6.33203125" style="1" bestFit="1" customWidth="1"/>
    <col min="4098" max="4098" width="8.44140625" style="1" customWidth="1"/>
    <col min="4099" max="4099" width="8" style="1" customWidth="1"/>
    <col min="4100" max="4100" width="53" style="1" bestFit="1" customWidth="1"/>
    <col min="4101" max="4101" width="12.33203125" style="1" customWidth="1"/>
    <col min="4102" max="4102" width="11" style="1" bestFit="1" customWidth="1"/>
    <col min="4103" max="4103" width="10.44140625" style="1" customWidth="1"/>
    <col min="4104" max="4104" width="9.44140625" style="1" customWidth="1"/>
    <col min="4105" max="4105" width="8.88671875" style="1" bestFit="1" customWidth="1"/>
    <col min="4106" max="4106" width="9.6640625" style="1" customWidth="1"/>
    <col min="4107" max="4352" width="9.109375" style="1"/>
    <col min="4353" max="4353" width="6.33203125" style="1" bestFit="1" customWidth="1"/>
    <col min="4354" max="4354" width="8.44140625" style="1" customWidth="1"/>
    <col min="4355" max="4355" width="8" style="1" customWidth="1"/>
    <col min="4356" max="4356" width="53" style="1" bestFit="1" customWidth="1"/>
    <col min="4357" max="4357" width="12.33203125" style="1" customWidth="1"/>
    <col min="4358" max="4358" width="11" style="1" bestFit="1" customWidth="1"/>
    <col min="4359" max="4359" width="10.44140625" style="1" customWidth="1"/>
    <col min="4360" max="4360" width="9.44140625" style="1" customWidth="1"/>
    <col min="4361" max="4361" width="8.88671875" style="1" bestFit="1" customWidth="1"/>
    <col min="4362" max="4362" width="9.6640625" style="1" customWidth="1"/>
    <col min="4363" max="4608" width="9.109375" style="1"/>
    <col min="4609" max="4609" width="6.33203125" style="1" bestFit="1" customWidth="1"/>
    <col min="4610" max="4610" width="8.44140625" style="1" customWidth="1"/>
    <col min="4611" max="4611" width="8" style="1" customWidth="1"/>
    <col min="4612" max="4612" width="53" style="1" bestFit="1" customWidth="1"/>
    <col min="4613" max="4613" width="12.33203125" style="1" customWidth="1"/>
    <col min="4614" max="4614" width="11" style="1" bestFit="1" customWidth="1"/>
    <col min="4615" max="4615" width="10.44140625" style="1" customWidth="1"/>
    <col min="4616" max="4616" width="9.44140625" style="1" customWidth="1"/>
    <col min="4617" max="4617" width="8.88671875" style="1" bestFit="1" customWidth="1"/>
    <col min="4618" max="4618" width="9.6640625" style="1" customWidth="1"/>
    <col min="4619" max="4864" width="9.109375" style="1"/>
    <col min="4865" max="4865" width="6.33203125" style="1" bestFit="1" customWidth="1"/>
    <col min="4866" max="4866" width="8.44140625" style="1" customWidth="1"/>
    <col min="4867" max="4867" width="8" style="1" customWidth="1"/>
    <col min="4868" max="4868" width="53" style="1" bestFit="1" customWidth="1"/>
    <col min="4869" max="4869" width="12.33203125" style="1" customWidth="1"/>
    <col min="4870" max="4870" width="11" style="1" bestFit="1" customWidth="1"/>
    <col min="4871" max="4871" width="10.44140625" style="1" customWidth="1"/>
    <col min="4872" max="4872" width="9.44140625" style="1" customWidth="1"/>
    <col min="4873" max="4873" width="8.88671875" style="1" bestFit="1" customWidth="1"/>
    <col min="4874" max="4874" width="9.6640625" style="1" customWidth="1"/>
    <col min="4875" max="5120" width="9.109375" style="1"/>
    <col min="5121" max="5121" width="6.33203125" style="1" bestFit="1" customWidth="1"/>
    <col min="5122" max="5122" width="8.44140625" style="1" customWidth="1"/>
    <col min="5123" max="5123" width="8" style="1" customWidth="1"/>
    <col min="5124" max="5124" width="53" style="1" bestFit="1" customWidth="1"/>
    <col min="5125" max="5125" width="12.33203125" style="1" customWidth="1"/>
    <col min="5126" max="5126" width="11" style="1" bestFit="1" customWidth="1"/>
    <col min="5127" max="5127" width="10.44140625" style="1" customWidth="1"/>
    <col min="5128" max="5128" width="9.44140625" style="1" customWidth="1"/>
    <col min="5129" max="5129" width="8.88671875" style="1" bestFit="1" customWidth="1"/>
    <col min="5130" max="5130" width="9.6640625" style="1" customWidth="1"/>
    <col min="5131" max="5376" width="9.109375" style="1"/>
    <col min="5377" max="5377" width="6.33203125" style="1" bestFit="1" customWidth="1"/>
    <col min="5378" max="5378" width="8.44140625" style="1" customWidth="1"/>
    <col min="5379" max="5379" width="8" style="1" customWidth="1"/>
    <col min="5380" max="5380" width="53" style="1" bestFit="1" customWidth="1"/>
    <col min="5381" max="5381" width="12.33203125" style="1" customWidth="1"/>
    <col min="5382" max="5382" width="11" style="1" bestFit="1" customWidth="1"/>
    <col min="5383" max="5383" width="10.44140625" style="1" customWidth="1"/>
    <col min="5384" max="5384" width="9.44140625" style="1" customWidth="1"/>
    <col min="5385" max="5385" width="8.88671875" style="1" bestFit="1" customWidth="1"/>
    <col min="5386" max="5386" width="9.6640625" style="1" customWidth="1"/>
    <col min="5387" max="5632" width="9.109375" style="1"/>
    <col min="5633" max="5633" width="6.33203125" style="1" bestFit="1" customWidth="1"/>
    <col min="5634" max="5634" width="8.44140625" style="1" customWidth="1"/>
    <col min="5635" max="5635" width="8" style="1" customWidth="1"/>
    <col min="5636" max="5636" width="53" style="1" bestFit="1" customWidth="1"/>
    <col min="5637" max="5637" width="12.33203125" style="1" customWidth="1"/>
    <col min="5638" max="5638" width="11" style="1" bestFit="1" customWidth="1"/>
    <col min="5639" max="5639" width="10.44140625" style="1" customWidth="1"/>
    <col min="5640" max="5640" width="9.44140625" style="1" customWidth="1"/>
    <col min="5641" max="5641" width="8.88671875" style="1" bestFit="1" customWidth="1"/>
    <col min="5642" max="5642" width="9.6640625" style="1" customWidth="1"/>
    <col min="5643" max="5888" width="9.109375" style="1"/>
    <col min="5889" max="5889" width="6.33203125" style="1" bestFit="1" customWidth="1"/>
    <col min="5890" max="5890" width="8.44140625" style="1" customWidth="1"/>
    <col min="5891" max="5891" width="8" style="1" customWidth="1"/>
    <col min="5892" max="5892" width="53" style="1" bestFit="1" customWidth="1"/>
    <col min="5893" max="5893" width="12.33203125" style="1" customWidth="1"/>
    <col min="5894" max="5894" width="11" style="1" bestFit="1" customWidth="1"/>
    <col min="5895" max="5895" width="10.44140625" style="1" customWidth="1"/>
    <col min="5896" max="5896" width="9.44140625" style="1" customWidth="1"/>
    <col min="5897" max="5897" width="8.88671875" style="1" bestFit="1" customWidth="1"/>
    <col min="5898" max="5898" width="9.6640625" style="1" customWidth="1"/>
    <col min="5899" max="6144" width="9.109375" style="1"/>
    <col min="6145" max="6145" width="6.33203125" style="1" bestFit="1" customWidth="1"/>
    <col min="6146" max="6146" width="8.44140625" style="1" customWidth="1"/>
    <col min="6147" max="6147" width="8" style="1" customWidth="1"/>
    <col min="6148" max="6148" width="53" style="1" bestFit="1" customWidth="1"/>
    <col min="6149" max="6149" width="12.33203125" style="1" customWidth="1"/>
    <col min="6150" max="6150" width="11" style="1" bestFit="1" customWidth="1"/>
    <col min="6151" max="6151" width="10.44140625" style="1" customWidth="1"/>
    <col min="6152" max="6152" width="9.44140625" style="1" customWidth="1"/>
    <col min="6153" max="6153" width="8.88671875" style="1" bestFit="1" customWidth="1"/>
    <col min="6154" max="6154" width="9.6640625" style="1" customWidth="1"/>
    <col min="6155" max="6400" width="9.109375" style="1"/>
    <col min="6401" max="6401" width="6.33203125" style="1" bestFit="1" customWidth="1"/>
    <col min="6402" max="6402" width="8.44140625" style="1" customWidth="1"/>
    <col min="6403" max="6403" width="8" style="1" customWidth="1"/>
    <col min="6404" max="6404" width="53" style="1" bestFit="1" customWidth="1"/>
    <col min="6405" max="6405" width="12.33203125" style="1" customWidth="1"/>
    <col min="6406" max="6406" width="11" style="1" bestFit="1" customWidth="1"/>
    <col min="6407" max="6407" width="10.44140625" style="1" customWidth="1"/>
    <col min="6408" max="6408" width="9.44140625" style="1" customWidth="1"/>
    <col min="6409" max="6409" width="8.88671875" style="1" bestFit="1" customWidth="1"/>
    <col min="6410" max="6410" width="9.6640625" style="1" customWidth="1"/>
    <col min="6411" max="6656" width="9.109375" style="1"/>
    <col min="6657" max="6657" width="6.33203125" style="1" bestFit="1" customWidth="1"/>
    <col min="6658" max="6658" width="8.44140625" style="1" customWidth="1"/>
    <col min="6659" max="6659" width="8" style="1" customWidth="1"/>
    <col min="6660" max="6660" width="53" style="1" bestFit="1" customWidth="1"/>
    <col min="6661" max="6661" width="12.33203125" style="1" customWidth="1"/>
    <col min="6662" max="6662" width="11" style="1" bestFit="1" customWidth="1"/>
    <col min="6663" max="6663" width="10.44140625" style="1" customWidth="1"/>
    <col min="6664" max="6664" width="9.44140625" style="1" customWidth="1"/>
    <col min="6665" max="6665" width="8.88671875" style="1" bestFit="1" customWidth="1"/>
    <col min="6666" max="6666" width="9.6640625" style="1" customWidth="1"/>
    <col min="6667" max="6912" width="9.109375" style="1"/>
    <col min="6913" max="6913" width="6.33203125" style="1" bestFit="1" customWidth="1"/>
    <col min="6914" max="6914" width="8.44140625" style="1" customWidth="1"/>
    <col min="6915" max="6915" width="8" style="1" customWidth="1"/>
    <col min="6916" max="6916" width="53" style="1" bestFit="1" customWidth="1"/>
    <col min="6917" max="6917" width="12.33203125" style="1" customWidth="1"/>
    <col min="6918" max="6918" width="11" style="1" bestFit="1" customWidth="1"/>
    <col min="6919" max="6919" width="10.44140625" style="1" customWidth="1"/>
    <col min="6920" max="6920" width="9.44140625" style="1" customWidth="1"/>
    <col min="6921" max="6921" width="8.88671875" style="1" bestFit="1" customWidth="1"/>
    <col min="6922" max="6922" width="9.6640625" style="1" customWidth="1"/>
    <col min="6923" max="7168" width="9.109375" style="1"/>
    <col min="7169" max="7169" width="6.33203125" style="1" bestFit="1" customWidth="1"/>
    <col min="7170" max="7170" width="8.44140625" style="1" customWidth="1"/>
    <col min="7171" max="7171" width="8" style="1" customWidth="1"/>
    <col min="7172" max="7172" width="53" style="1" bestFit="1" customWidth="1"/>
    <col min="7173" max="7173" width="12.33203125" style="1" customWidth="1"/>
    <col min="7174" max="7174" width="11" style="1" bestFit="1" customWidth="1"/>
    <col min="7175" max="7175" width="10.44140625" style="1" customWidth="1"/>
    <col min="7176" max="7176" width="9.44140625" style="1" customWidth="1"/>
    <col min="7177" max="7177" width="8.88671875" style="1" bestFit="1" customWidth="1"/>
    <col min="7178" max="7178" width="9.6640625" style="1" customWidth="1"/>
    <col min="7179" max="7424" width="9.109375" style="1"/>
    <col min="7425" max="7425" width="6.33203125" style="1" bestFit="1" customWidth="1"/>
    <col min="7426" max="7426" width="8.44140625" style="1" customWidth="1"/>
    <col min="7427" max="7427" width="8" style="1" customWidth="1"/>
    <col min="7428" max="7428" width="53" style="1" bestFit="1" customWidth="1"/>
    <col min="7429" max="7429" width="12.33203125" style="1" customWidth="1"/>
    <col min="7430" max="7430" width="11" style="1" bestFit="1" customWidth="1"/>
    <col min="7431" max="7431" width="10.44140625" style="1" customWidth="1"/>
    <col min="7432" max="7432" width="9.44140625" style="1" customWidth="1"/>
    <col min="7433" max="7433" width="8.88671875" style="1" bestFit="1" customWidth="1"/>
    <col min="7434" max="7434" width="9.6640625" style="1" customWidth="1"/>
    <col min="7435" max="7680" width="9.109375" style="1"/>
    <col min="7681" max="7681" width="6.33203125" style="1" bestFit="1" customWidth="1"/>
    <col min="7682" max="7682" width="8.44140625" style="1" customWidth="1"/>
    <col min="7683" max="7683" width="8" style="1" customWidth="1"/>
    <col min="7684" max="7684" width="53" style="1" bestFit="1" customWidth="1"/>
    <col min="7685" max="7685" width="12.33203125" style="1" customWidth="1"/>
    <col min="7686" max="7686" width="11" style="1" bestFit="1" customWidth="1"/>
    <col min="7687" max="7687" width="10.44140625" style="1" customWidth="1"/>
    <col min="7688" max="7688" width="9.44140625" style="1" customWidth="1"/>
    <col min="7689" max="7689" width="8.88671875" style="1" bestFit="1" customWidth="1"/>
    <col min="7690" max="7690" width="9.6640625" style="1" customWidth="1"/>
    <col min="7691" max="7936" width="9.109375" style="1"/>
    <col min="7937" max="7937" width="6.33203125" style="1" bestFit="1" customWidth="1"/>
    <col min="7938" max="7938" width="8.44140625" style="1" customWidth="1"/>
    <col min="7939" max="7939" width="8" style="1" customWidth="1"/>
    <col min="7940" max="7940" width="53" style="1" bestFit="1" customWidth="1"/>
    <col min="7941" max="7941" width="12.33203125" style="1" customWidth="1"/>
    <col min="7942" max="7942" width="11" style="1" bestFit="1" customWidth="1"/>
    <col min="7943" max="7943" width="10.44140625" style="1" customWidth="1"/>
    <col min="7944" max="7944" width="9.44140625" style="1" customWidth="1"/>
    <col min="7945" max="7945" width="8.88671875" style="1" bestFit="1" customWidth="1"/>
    <col min="7946" max="7946" width="9.6640625" style="1" customWidth="1"/>
    <col min="7947" max="8192" width="9.109375" style="1"/>
    <col min="8193" max="8193" width="6.33203125" style="1" bestFit="1" customWidth="1"/>
    <col min="8194" max="8194" width="8.44140625" style="1" customWidth="1"/>
    <col min="8195" max="8195" width="8" style="1" customWidth="1"/>
    <col min="8196" max="8196" width="53" style="1" bestFit="1" customWidth="1"/>
    <col min="8197" max="8197" width="12.33203125" style="1" customWidth="1"/>
    <col min="8198" max="8198" width="11" style="1" bestFit="1" customWidth="1"/>
    <col min="8199" max="8199" width="10.44140625" style="1" customWidth="1"/>
    <col min="8200" max="8200" width="9.44140625" style="1" customWidth="1"/>
    <col min="8201" max="8201" width="8.88671875" style="1" bestFit="1" customWidth="1"/>
    <col min="8202" max="8202" width="9.6640625" style="1" customWidth="1"/>
    <col min="8203" max="8448" width="9.109375" style="1"/>
    <col min="8449" max="8449" width="6.33203125" style="1" bestFit="1" customWidth="1"/>
    <col min="8450" max="8450" width="8.44140625" style="1" customWidth="1"/>
    <col min="8451" max="8451" width="8" style="1" customWidth="1"/>
    <col min="8452" max="8452" width="53" style="1" bestFit="1" customWidth="1"/>
    <col min="8453" max="8453" width="12.33203125" style="1" customWidth="1"/>
    <col min="8454" max="8454" width="11" style="1" bestFit="1" customWidth="1"/>
    <col min="8455" max="8455" width="10.44140625" style="1" customWidth="1"/>
    <col min="8456" max="8456" width="9.44140625" style="1" customWidth="1"/>
    <col min="8457" max="8457" width="8.88671875" style="1" bestFit="1" customWidth="1"/>
    <col min="8458" max="8458" width="9.6640625" style="1" customWidth="1"/>
    <col min="8459" max="8704" width="9.109375" style="1"/>
    <col min="8705" max="8705" width="6.33203125" style="1" bestFit="1" customWidth="1"/>
    <col min="8706" max="8706" width="8.44140625" style="1" customWidth="1"/>
    <col min="8707" max="8707" width="8" style="1" customWidth="1"/>
    <col min="8708" max="8708" width="53" style="1" bestFit="1" customWidth="1"/>
    <col min="8709" max="8709" width="12.33203125" style="1" customWidth="1"/>
    <col min="8710" max="8710" width="11" style="1" bestFit="1" customWidth="1"/>
    <col min="8711" max="8711" width="10.44140625" style="1" customWidth="1"/>
    <col min="8712" max="8712" width="9.44140625" style="1" customWidth="1"/>
    <col min="8713" max="8713" width="8.88671875" style="1" bestFit="1" customWidth="1"/>
    <col min="8714" max="8714" width="9.6640625" style="1" customWidth="1"/>
    <col min="8715" max="8960" width="9.109375" style="1"/>
    <col min="8961" max="8961" width="6.33203125" style="1" bestFit="1" customWidth="1"/>
    <col min="8962" max="8962" width="8.44140625" style="1" customWidth="1"/>
    <col min="8963" max="8963" width="8" style="1" customWidth="1"/>
    <col min="8964" max="8964" width="53" style="1" bestFit="1" customWidth="1"/>
    <col min="8965" max="8965" width="12.33203125" style="1" customWidth="1"/>
    <col min="8966" max="8966" width="11" style="1" bestFit="1" customWidth="1"/>
    <col min="8967" max="8967" width="10.44140625" style="1" customWidth="1"/>
    <col min="8968" max="8968" width="9.44140625" style="1" customWidth="1"/>
    <col min="8969" max="8969" width="8.88671875" style="1" bestFit="1" customWidth="1"/>
    <col min="8970" max="8970" width="9.6640625" style="1" customWidth="1"/>
    <col min="8971" max="9216" width="9.109375" style="1"/>
    <col min="9217" max="9217" width="6.33203125" style="1" bestFit="1" customWidth="1"/>
    <col min="9218" max="9218" width="8.44140625" style="1" customWidth="1"/>
    <col min="9219" max="9219" width="8" style="1" customWidth="1"/>
    <col min="9220" max="9220" width="53" style="1" bestFit="1" customWidth="1"/>
    <col min="9221" max="9221" width="12.33203125" style="1" customWidth="1"/>
    <col min="9222" max="9222" width="11" style="1" bestFit="1" customWidth="1"/>
    <col min="9223" max="9223" width="10.44140625" style="1" customWidth="1"/>
    <col min="9224" max="9224" width="9.44140625" style="1" customWidth="1"/>
    <col min="9225" max="9225" width="8.88671875" style="1" bestFit="1" customWidth="1"/>
    <col min="9226" max="9226" width="9.6640625" style="1" customWidth="1"/>
    <col min="9227" max="9472" width="9.109375" style="1"/>
    <col min="9473" max="9473" width="6.33203125" style="1" bestFit="1" customWidth="1"/>
    <col min="9474" max="9474" width="8.44140625" style="1" customWidth="1"/>
    <col min="9475" max="9475" width="8" style="1" customWidth="1"/>
    <col min="9476" max="9476" width="53" style="1" bestFit="1" customWidth="1"/>
    <col min="9477" max="9477" width="12.33203125" style="1" customWidth="1"/>
    <col min="9478" max="9478" width="11" style="1" bestFit="1" customWidth="1"/>
    <col min="9479" max="9479" width="10.44140625" style="1" customWidth="1"/>
    <col min="9480" max="9480" width="9.44140625" style="1" customWidth="1"/>
    <col min="9481" max="9481" width="8.88671875" style="1" bestFit="1" customWidth="1"/>
    <col min="9482" max="9482" width="9.6640625" style="1" customWidth="1"/>
    <col min="9483" max="9728" width="9.109375" style="1"/>
    <col min="9729" max="9729" width="6.33203125" style="1" bestFit="1" customWidth="1"/>
    <col min="9730" max="9730" width="8.44140625" style="1" customWidth="1"/>
    <col min="9731" max="9731" width="8" style="1" customWidth="1"/>
    <col min="9732" max="9732" width="53" style="1" bestFit="1" customWidth="1"/>
    <col min="9733" max="9733" width="12.33203125" style="1" customWidth="1"/>
    <col min="9734" max="9734" width="11" style="1" bestFit="1" customWidth="1"/>
    <col min="9735" max="9735" width="10.44140625" style="1" customWidth="1"/>
    <col min="9736" max="9736" width="9.44140625" style="1" customWidth="1"/>
    <col min="9737" max="9737" width="8.88671875" style="1" bestFit="1" customWidth="1"/>
    <col min="9738" max="9738" width="9.6640625" style="1" customWidth="1"/>
    <col min="9739" max="9984" width="9.109375" style="1"/>
    <col min="9985" max="9985" width="6.33203125" style="1" bestFit="1" customWidth="1"/>
    <col min="9986" max="9986" width="8.44140625" style="1" customWidth="1"/>
    <col min="9987" max="9987" width="8" style="1" customWidth="1"/>
    <col min="9988" max="9988" width="53" style="1" bestFit="1" customWidth="1"/>
    <col min="9989" max="9989" width="12.33203125" style="1" customWidth="1"/>
    <col min="9990" max="9990" width="11" style="1" bestFit="1" customWidth="1"/>
    <col min="9991" max="9991" width="10.44140625" style="1" customWidth="1"/>
    <col min="9992" max="9992" width="9.44140625" style="1" customWidth="1"/>
    <col min="9993" max="9993" width="8.88671875" style="1" bestFit="1" customWidth="1"/>
    <col min="9994" max="9994" width="9.6640625" style="1" customWidth="1"/>
    <col min="9995" max="10240" width="9.109375" style="1"/>
    <col min="10241" max="10241" width="6.33203125" style="1" bestFit="1" customWidth="1"/>
    <col min="10242" max="10242" width="8.44140625" style="1" customWidth="1"/>
    <col min="10243" max="10243" width="8" style="1" customWidth="1"/>
    <col min="10244" max="10244" width="53" style="1" bestFit="1" customWidth="1"/>
    <col min="10245" max="10245" width="12.33203125" style="1" customWidth="1"/>
    <col min="10246" max="10246" width="11" style="1" bestFit="1" customWidth="1"/>
    <col min="10247" max="10247" width="10.44140625" style="1" customWidth="1"/>
    <col min="10248" max="10248" width="9.44140625" style="1" customWidth="1"/>
    <col min="10249" max="10249" width="8.88671875" style="1" bestFit="1" customWidth="1"/>
    <col min="10250" max="10250" width="9.6640625" style="1" customWidth="1"/>
    <col min="10251" max="10496" width="9.109375" style="1"/>
    <col min="10497" max="10497" width="6.33203125" style="1" bestFit="1" customWidth="1"/>
    <col min="10498" max="10498" width="8.44140625" style="1" customWidth="1"/>
    <col min="10499" max="10499" width="8" style="1" customWidth="1"/>
    <col min="10500" max="10500" width="53" style="1" bestFit="1" customWidth="1"/>
    <col min="10501" max="10501" width="12.33203125" style="1" customWidth="1"/>
    <col min="10502" max="10502" width="11" style="1" bestFit="1" customWidth="1"/>
    <col min="10503" max="10503" width="10.44140625" style="1" customWidth="1"/>
    <col min="10504" max="10504" width="9.44140625" style="1" customWidth="1"/>
    <col min="10505" max="10505" width="8.88671875" style="1" bestFit="1" customWidth="1"/>
    <col min="10506" max="10506" width="9.6640625" style="1" customWidth="1"/>
    <col min="10507" max="10752" width="9.109375" style="1"/>
    <col min="10753" max="10753" width="6.33203125" style="1" bestFit="1" customWidth="1"/>
    <col min="10754" max="10754" width="8.44140625" style="1" customWidth="1"/>
    <col min="10755" max="10755" width="8" style="1" customWidth="1"/>
    <col min="10756" max="10756" width="53" style="1" bestFit="1" customWidth="1"/>
    <col min="10757" max="10757" width="12.33203125" style="1" customWidth="1"/>
    <col min="10758" max="10758" width="11" style="1" bestFit="1" customWidth="1"/>
    <col min="10759" max="10759" width="10.44140625" style="1" customWidth="1"/>
    <col min="10760" max="10760" width="9.44140625" style="1" customWidth="1"/>
    <col min="10761" max="10761" width="8.88671875" style="1" bestFit="1" customWidth="1"/>
    <col min="10762" max="10762" width="9.6640625" style="1" customWidth="1"/>
    <col min="10763" max="11008" width="9.109375" style="1"/>
    <col min="11009" max="11009" width="6.33203125" style="1" bestFit="1" customWidth="1"/>
    <col min="11010" max="11010" width="8.44140625" style="1" customWidth="1"/>
    <col min="11011" max="11011" width="8" style="1" customWidth="1"/>
    <col min="11012" max="11012" width="53" style="1" bestFit="1" customWidth="1"/>
    <col min="11013" max="11013" width="12.33203125" style="1" customWidth="1"/>
    <col min="11014" max="11014" width="11" style="1" bestFit="1" customWidth="1"/>
    <col min="11015" max="11015" width="10.44140625" style="1" customWidth="1"/>
    <col min="11016" max="11016" width="9.44140625" style="1" customWidth="1"/>
    <col min="11017" max="11017" width="8.88671875" style="1" bestFit="1" customWidth="1"/>
    <col min="11018" max="11018" width="9.6640625" style="1" customWidth="1"/>
    <col min="11019" max="11264" width="9.109375" style="1"/>
    <col min="11265" max="11265" width="6.33203125" style="1" bestFit="1" customWidth="1"/>
    <col min="11266" max="11266" width="8.44140625" style="1" customWidth="1"/>
    <col min="11267" max="11267" width="8" style="1" customWidth="1"/>
    <col min="11268" max="11268" width="53" style="1" bestFit="1" customWidth="1"/>
    <col min="11269" max="11269" width="12.33203125" style="1" customWidth="1"/>
    <col min="11270" max="11270" width="11" style="1" bestFit="1" customWidth="1"/>
    <col min="11271" max="11271" width="10.44140625" style="1" customWidth="1"/>
    <col min="11272" max="11272" width="9.44140625" style="1" customWidth="1"/>
    <col min="11273" max="11273" width="8.88671875" style="1" bestFit="1" customWidth="1"/>
    <col min="11274" max="11274" width="9.6640625" style="1" customWidth="1"/>
    <col min="11275" max="11520" width="9.109375" style="1"/>
    <col min="11521" max="11521" width="6.33203125" style="1" bestFit="1" customWidth="1"/>
    <col min="11522" max="11522" width="8.44140625" style="1" customWidth="1"/>
    <col min="11523" max="11523" width="8" style="1" customWidth="1"/>
    <col min="11524" max="11524" width="53" style="1" bestFit="1" customWidth="1"/>
    <col min="11525" max="11525" width="12.33203125" style="1" customWidth="1"/>
    <col min="11526" max="11526" width="11" style="1" bestFit="1" customWidth="1"/>
    <col min="11527" max="11527" width="10.44140625" style="1" customWidth="1"/>
    <col min="11528" max="11528" width="9.44140625" style="1" customWidth="1"/>
    <col min="11529" max="11529" width="8.88671875" style="1" bestFit="1" customWidth="1"/>
    <col min="11530" max="11530" width="9.6640625" style="1" customWidth="1"/>
    <col min="11531" max="11776" width="9.109375" style="1"/>
    <col min="11777" max="11777" width="6.33203125" style="1" bestFit="1" customWidth="1"/>
    <col min="11778" max="11778" width="8.44140625" style="1" customWidth="1"/>
    <col min="11779" max="11779" width="8" style="1" customWidth="1"/>
    <col min="11780" max="11780" width="53" style="1" bestFit="1" customWidth="1"/>
    <col min="11781" max="11781" width="12.33203125" style="1" customWidth="1"/>
    <col min="11782" max="11782" width="11" style="1" bestFit="1" customWidth="1"/>
    <col min="11783" max="11783" width="10.44140625" style="1" customWidth="1"/>
    <col min="11784" max="11784" width="9.44140625" style="1" customWidth="1"/>
    <col min="11785" max="11785" width="8.88671875" style="1" bestFit="1" customWidth="1"/>
    <col min="11786" max="11786" width="9.6640625" style="1" customWidth="1"/>
    <col min="11787" max="12032" width="9.109375" style="1"/>
    <col min="12033" max="12033" width="6.33203125" style="1" bestFit="1" customWidth="1"/>
    <col min="12034" max="12034" width="8.44140625" style="1" customWidth="1"/>
    <col min="12035" max="12035" width="8" style="1" customWidth="1"/>
    <col min="12036" max="12036" width="53" style="1" bestFit="1" customWidth="1"/>
    <col min="12037" max="12037" width="12.33203125" style="1" customWidth="1"/>
    <col min="12038" max="12038" width="11" style="1" bestFit="1" customWidth="1"/>
    <col min="12039" max="12039" width="10.44140625" style="1" customWidth="1"/>
    <col min="12040" max="12040" width="9.44140625" style="1" customWidth="1"/>
    <col min="12041" max="12041" width="8.88671875" style="1" bestFit="1" customWidth="1"/>
    <col min="12042" max="12042" width="9.6640625" style="1" customWidth="1"/>
    <col min="12043" max="12288" width="9.109375" style="1"/>
    <col min="12289" max="12289" width="6.33203125" style="1" bestFit="1" customWidth="1"/>
    <col min="12290" max="12290" width="8.44140625" style="1" customWidth="1"/>
    <col min="12291" max="12291" width="8" style="1" customWidth="1"/>
    <col min="12292" max="12292" width="53" style="1" bestFit="1" customWidth="1"/>
    <col min="12293" max="12293" width="12.33203125" style="1" customWidth="1"/>
    <col min="12294" max="12294" width="11" style="1" bestFit="1" customWidth="1"/>
    <col min="12295" max="12295" width="10.44140625" style="1" customWidth="1"/>
    <col min="12296" max="12296" width="9.44140625" style="1" customWidth="1"/>
    <col min="12297" max="12297" width="8.88671875" style="1" bestFit="1" customWidth="1"/>
    <col min="12298" max="12298" width="9.6640625" style="1" customWidth="1"/>
    <col min="12299" max="12544" width="9.109375" style="1"/>
    <col min="12545" max="12545" width="6.33203125" style="1" bestFit="1" customWidth="1"/>
    <col min="12546" max="12546" width="8.44140625" style="1" customWidth="1"/>
    <col min="12547" max="12547" width="8" style="1" customWidth="1"/>
    <col min="12548" max="12548" width="53" style="1" bestFit="1" customWidth="1"/>
    <col min="12549" max="12549" width="12.33203125" style="1" customWidth="1"/>
    <col min="12550" max="12550" width="11" style="1" bestFit="1" customWidth="1"/>
    <col min="12551" max="12551" width="10.44140625" style="1" customWidth="1"/>
    <col min="12552" max="12552" width="9.44140625" style="1" customWidth="1"/>
    <col min="12553" max="12553" width="8.88671875" style="1" bestFit="1" customWidth="1"/>
    <col min="12554" max="12554" width="9.6640625" style="1" customWidth="1"/>
    <col min="12555" max="12800" width="9.109375" style="1"/>
    <col min="12801" max="12801" width="6.33203125" style="1" bestFit="1" customWidth="1"/>
    <col min="12802" max="12802" width="8.44140625" style="1" customWidth="1"/>
    <col min="12803" max="12803" width="8" style="1" customWidth="1"/>
    <col min="12804" max="12804" width="53" style="1" bestFit="1" customWidth="1"/>
    <col min="12805" max="12805" width="12.33203125" style="1" customWidth="1"/>
    <col min="12806" max="12806" width="11" style="1" bestFit="1" customWidth="1"/>
    <col min="12807" max="12807" width="10.44140625" style="1" customWidth="1"/>
    <col min="12808" max="12808" width="9.44140625" style="1" customWidth="1"/>
    <col min="12809" max="12809" width="8.88671875" style="1" bestFit="1" customWidth="1"/>
    <col min="12810" max="12810" width="9.6640625" style="1" customWidth="1"/>
    <col min="12811" max="13056" width="9.109375" style="1"/>
    <col min="13057" max="13057" width="6.33203125" style="1" bestFit="1" customWidth="1"/>
    <col min="13058" max="13058" width="8.44140625" style="1" customWidth="1"/>
    <col min="13059" max="13059" width="8" style="1" customWidth="1"/>
    <col min="13060" max="13060" width="53" style="1" bestFit="1" customWidth="1"/>
    <col min="13061" max="13061" width="12.33203125" style="1" customWidth="1"/>
    <col min="13062" max="13062" width="11" style="1" bestFit="1" customWidth="1"/>
    <col min="13063" max="13063" width="10.44140625" style="1" customWidth="1"/>
    <col min="13064" max="13064" width="9.44140625" style="1" customWidth="1"/>
    <col min="13065" max="13065" width="8.88671875" style="1" bestFit="1" customWidth="1"/>
    <col min="13066" max="13066" width="9.6640625" style="1" customWidth="1"/>
    <col min="13067" max="13312" width="9.109375" style="1"/>
    <col min="13313" max="13313" width="6.33203125" style="1" bestFit="1" customWidth="1"/>
    <col min="13314" max="13314" width="8.44140625" style="1" customWidth="1"/>
    <col min="13315" max="13315" width="8" style="1" customWidth="1"/>
    <col min="13316" max="13316" width="53" style="1" bestFit="1" customWidth="1"/>
    <col min="13317" max="13317" width="12.33203125" style="1" customWidth="1"/>
    <col min="13318" max="13318" width="11" style="1" bestFit="1" customWidth="1"/>
    <col min="13319" max="13319" width="10.44140625" style="1" customWidth="1"/>
    <col min="13320" max="13320" width="9.44140625" style="1" customWidth="1"/>
    <col min="13321" max="13321" width="8.88671875" style="1" bestFit="1" customWidth="1"/>
    <col min="13322" max="13322" width="9.6640625" style="1" customWidth="1"/>
    <col min="13323" max="13568" width="9.109375" style="1"/>
    <col min="13569" max="13569" width="6.33203125" style="1" bestFit="1" customWidth="1"/>
    <col min="13570" max="13570" width="8.44140625" style="1" customWidth="1"/>
    <col min="13571" max="13571" width="8" style="1" customWidth="1"/>
    <col min="13572" max="13572" width="53" style="1" bestFit="1" customWidth="1"/>
    <col min="13573" max="13573" width="12.33203125" style="1" customWidth="1"/>
    <col min="13574" max="13574" width="11" style="1" bestFit="1" customWidth="1"/>
    <col min="13575" max="13575" width="10.44140625" style="1" customWidth="1"/>
    <col min="13576" max="13576" width="9.44140625" style="1" customWidth="1"/>
    <col min="13577" max="13577" width="8.88671875" style="1" bestFit="1" customWidth="1"/>
    <col min="13578" max="13578" width="9.6640625" style="1" customWidth="1"/>
    <col min="13579" max="13824" width="9.109375" style="1"/>
    <col min="13825" max="13825" width="6.33203125" style="1" bestFit="1" customWidth="1"/>
    <col min="13826" max="13826" width="8.44140625" style="1" customWidth="1"/>
    <col min="13827" max="13827" width="8" style="1" customWidth="1"/>
    <col min="13828" max="13828" width="53" style="1" bestFit="1" customWidth="1"/>
    <col min="13829" max="13829" width="12.33203125" style="1" customWidth="1"/>
    <col min="13830" max="13830" width="11" style="1" bestFit="1" customWidth="1"/>
    <col min="13831" max="13831" width="10.44140625" style="1" customWidth="1"/>
    <col min="13832" max="13832" width="9.44140625" style="1" customWidth="1"/>
    <col min="13833" max="13833" width="8.88671875" style="1" bestFit="1" customWidth="1"/>
    <col min="13834" max="13834" width="9.6640625" style="1" customWidth="1"/>
    <col min="13835" max="14080" width="9.109375" style="1"/>
    <col min="14081" max="14081" width="6.33203125" style="1" bestFit="1" customWidth="1"/>
    <col min="14082" max="14082" width="8.44140625" style="1" customWidth="1"/>
    <col min="14083" max="14083" width="8" style="1" customWidth="1"/>
    <col min="14084" max="14084" width="53" style="1" bestFit="1" customWidth="1"/>
    <col min="14085" max="14085" width="12.33203125" style="1" customWidth="1"/>
    <col min="14086" max="14086" width="11" style="1" bestFit="1" customWidth="1"/>
    <col min="14087" max="14087" width="10.44140625" style="1" customWidth="1"/>
    <col min="14088" max="14088" width="9.44140625" style="1" customWidth="1"/>
    <col min="14089" max="14089" width="8.88671875" style="1" bestFit="1" customWidth="1"/>
    <col min="14090" max="14090" width="9.6640625" style="1" customWidth="1"/>
    <col min="14091" max="14336" width="9.109375" style="1"/>
    <col min="14337" max="14337" width="6.33203125" style="1" bestFit="1" customWidth="1"/>
    <col min="14338" max="14338" width="8.44140625" style="1" customWidth="1"/>
    <col min="14339" max="14339" width="8" style="1" customWidth="1"/>
    <col min="14340" max="14340" width="53" style="1" bestFit="1" customWidth="1"/>
    <col min="14341" max="14341" width="12.33203125" style="1" customWidth="1"/>
    <col min="14342" max="14342" width="11" style="1" bestFit="1" customWidth="1"/>
    <col min="14343" max="14343" width="10.44140625" style="1" customWidth="1"/>
    <col min="14344" max="14344" width="9.44140625" style="1" customWidth="1"/>
    <col min="14345" max="14345" width="8.88671875" style="1" bestFit="1" customWidth="1"/>
    <col min="14346" max="14346" width="9.6640625" style="1" customWidth="1"/>
    <col min="14347" max="14592" width="9.109375" style="1"/>
    <col min="14593" max="14593" width="6.33203125" style="1" bestFit="1" customWidth="1"/>
    <col min="14594" max="14594" width="8.44140625" style="1" customWidth="1"/>
    <col min="14595" max="14595" width="8" style="1" customWidth="1"/>
    <col min="14596" max="14596" width="53" style="1" bestFit="1" customWidth="1"/>
    <col min="14597" max="14597" width="12.33203125" style="1" customWidth="1"/>
    <col min="14598" max="14598" width="11" style="1" bestFit="1" customWidth="1"/>
    <col min="14599" max="14599" width="10.44140625" style="1" customWidth="1"/>
    <col min="14600" max="14600" width="9.44140625" style="1" customWidth="1"/>
    <col min="14601" max="14601" width="8.88671875" style="1" bestFit="1" customWidth="1"/>
    <col min="14602" max="14602" width="9.6640625" style="1" customWidth="1"/>
    <col min="14603" max="14848" width="9.109375" style="1"/>
    <col min="14849" max="14849" width="6.33203125" style="1" bestFit="1" customWidth="1"/>
    <col min="14850" max="14850" width="8.44140625" style="1" customWidth="1"/>
    <col min="14851" max="14851" width="8" style="1" customWidth="1"/>
    <col min="14852" max="14852" width="53" style="1" bestFit="1" customWidth="1"/>
    <col min="14853" max="14853" width="12.33203125" style="1" customWidth="1"/>
    <col min="14854" max="14854" width="11" style="1" bestFit="1" customWidth="1"/>
    <col min="14855" max="14855" width="10.44140625" style="1" customWidth="1"/>
    <col min="14856" max="14856" width="9.44140625" style="1" customWidth="1"/>
    <col min="14857" max="14857" width="8.88671875" style="1" bestFit="1" customWidth="1"/>
    <col min="14858" max="14858" width="9.6640625" style="1" customWidth="1"/>
    <col min="14859" max="15104" width="9.109375" style="1"/>
    <col min="15105" max="15105" width="6.33203125" style="1" bestFit="1" customWidth="1"/>
    <col min="15106" max="15106" width="8.44140625" style="1" customWidth="1"/>
    <col min="15107" max="15107" width="8" style="1" customWidth="1"/>
    <col min="15108" max="15108" width="53" style="1" bestFit="1" customWidth="1"/>
    <col min="15109" max="15109" width="12.33203125" style="1" customWidth="1"/>
    <col min="15110" max="15110" width="11" style="1" bestFit="1" customWidth="1"/>
    <col min="15111" max="15111" width="10.44140625" style="1" customWidth="1"/>
    <col min="15112" max="15112" width="9.44140625" style="1" customWidth="1"/>
    <col min="15113" max="15113" width="8.88671875" style="1" bestFit="1" customWidth="1"/>
    <col min="15114" max="15114" width="9.6640625" style="1" customWidth="1"/>
    <col min="15115" max="15360" width="9.109375" style="1"/>
    <col min="15361" max="15361" width="6.33203125" style="1" bestFit="1" customWidth="1"/>
    <col min="15362" max="15362" width="8.44140625" style="1" customWidth="1"/>
    <col min="15363" max="15363" width="8" style="1" customWidth="1"/>
    <col min="15364" max="15364" width="53" style="1" bestFit="1" customWidth="1"/>
    <col min="15365" max="15365" width="12.33203125" style="1" customWidth="1"/>
    <col min="15366" max="15366" width="11" style="1" bestFit="1" customWidth="1"/>
    <col min="15367" max="15367" width="10.44140625" style="1" customWidth="1"/>
    <col min="15368" max="15368" width="9.44140625" style="1" customWidth="1"/>
    <col min="15369" max="15369" width="8.88671875" style="1" bestFit="1" customWidth="1"/>
    <col min="15370" max="15370" width="9.6640625" style="1" customWidth="1"/>
    <col min="15371" max="15616" width="9.109375" style="1"/>
    <col min="15617" max="15617" width="6.33203125" style="1" bestFit="1" customWidth="1"/>
    <col min="15618" max="15618" width="8.44140625" style="1" customWidth="1"/>
    <col min="15619" max="15619" width="8" style="1" customWidth="1"/>
    <col min="15620" max="15620" width="53" style="1" bestFit="1" customWidth="1"/>
    <col min="15621" max="15621" width="12.33203125" style="1" customWidth="1"/>
    <col min="15622" max="15622" width="11" style="1" bestFit="1" customWidth="1"/>
    <col min="15623" max="15623" width="10.44140625" style="1" customWidth="1"/>
    <col min="15624" max="15624" width="9.44140625" style="1" customWidth="1"/>
    <col min="15625" max="15625" width="8.88671875" style="1" bestFit="1" customWidth="1"/>
    <col min="15626" max="15626" width="9.6640625" style="1" customWidth="1"/>
    <col min="15627" max="15872" width="9.109375" style="1"/>
    <col min="15873" max="15873" width="6.33203125" style="1" bestFit="1" customWidth="1"/>
    <col min="15874" max="15874" width="8.44140625" style="1" customWidth="1"/>
    <col min="15875" max="15875" width="8" style="1" customWidth="1"/>
    <col min="15876" max="15876" width="53" style="1" bestFit="1" customWidth="1"/>
    <col min="15877" max="15877" width="12.33203125" style="1" customWidth="1"/>
    <col min="15878" max="15878" width="11" style="1" bestFit="1" customWidth="1"/>
    <col min="15879" max="15879" width="10.44140625" style="1" customWidth="1"/>
    <col min="15880" max="15880" width="9.44140625" style="1" customWidth="1"/>
    <col min="15881" max="15881" width="8.88671875" style="1" bestFit="1" customWidth="1"/>
    <col min="15882" max="15882" width="9.6640625" style="1" customWidth="1"/>
    <col min="15883" max="16128" width="9.109375" style="1"/>
    <col min="16129" max="16129" width="6.33203125" style="1" bestFit="1" customWidth="1"/>
    <col min="16130" max="16130" width="8.44140625" style="1" customWidth="1"/>
    <col min="16131" max="16131" width="8" style="1" customWidth="1"/>
    <col min="16132" max="16132" width="53" style="1" bestFit="1" customWidth="1"/>
    <col min="16133" max="16133" width="12.33203125" style="1" customWidth="1"/>
    <col min="16134" max="16134" width="11" style="1" bestFit="1" customWidth="1"/>
    <col min="16135" max="16135" width="10.44140625" style="1" customWidth="1"/>
    <col min="16136" max="16136" width="9.44140625" style="1" customWidth="1"/>
    <col min="16137" max="16137" width="8.88671875" style="1" bestFit="1" customWidth="1"/>
    <col min="16138" max="16138" width="9.6640625" style="1" customWidth="1"/>
    <col min="16139" max="16384" width="9.109375" style="1"/>
  </cols>
  <sheetData>
    <row r="1" spans="1:13" ht="31.8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3" ht="21">
      <c r="A2" s="244" t="s">
        <v>497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3">
      <c r="A3" s="245" t="s">
        <v>1</v>
      </c>
      <c r="B3" s="245" t="s">
        <v>2</v>
      </c>
      <c r="C3" s="245" t="s">
        <v>3</v>
      </c>
      <c r="D3" s="247" t="s">
        <v>4</v>
      </c>
      <c r="E3" s="248" t="s">
        <v>498</v>
      </c>
      <c r="F3" s="245" t="s">
        <v>499</v>
      </c>
      <c r="G3" s="245" t="s">
        <v>500</v>
      </c>
      <c r="H3" s="245" t="s">
        <v>501</v>
      </c>
      <c r="I3" s="245" t="s">
        <v>5</v>
      </c>
      <c r="J3" s="245" t="s">
        <v>6</v>
      </c>
    </row>
    <row r="4" spans="1:13" s="2" customFormat="1" ht="99" customHeight="1">
      <c r="A4" s="246"/>
      <c r="B4" s="246"/>
      <c r="C4" s="246"/>
      <c r="D4" s="247"/>
      <c r="E4" s="249"/>
      <c r="F4" s="246"/>
      <c r="G4" s="246"/>
      <c r="H4" s="246"/>
      <c r="I4" s="246"/>
      <c r="J4" s="246"/>
      <c r="M4" s="209"/>
    </row>
    <row r="5" spans="1:13" ht="21">
      <c r="A5" s="214">
        <v>1</v>
      </c>
      <c r="B5" s="167">
        <v>2</v>
      </c>
      <c r="C5" s="214">
        <v>3</v>
      </c>
      <c r="D5" s="214">
        <v>4</v>
      </c>
      <c r="E5" s="3">
        <v>5</v>
      </c>
      <c r="F5" s="214">
        <v>6</v>
      </c>
      <c r="G5" s="214">
        <v>7</v>
      </c>
      <c r="H5" s="214">
        <v>8</v>
      </c>
      <c r="I5" s="214">
        <v>9</v>
      </c>
      <c r="J5" s="214">
        <v>10</v>
      </c>
    </row>
    <row r="6" spans="1:13" ht="21">
      <c r="A6" s="4"/>
      <c r="B6" s="168">
        <v>0</v>
      </c>
      <c r="C6" s="6"/>
      <c r="D6" s="7" t="s">
        <v>7</v>
      </c>
      <c r="E6" s="8"/>
      <c r="F6" s="156">
        <v>121.85</v>
      </c>
      <c r="G6" s="8">
        <v>121.85</v>
      </c>
      <c r="H6" s="15">
        <v>142</v>
      </c>
      <c r="I6" s="15">
        <f>H6-G6</f>
        <v>20.150000000000006</v>
      </c>
      <c r="J6" s="11"/>
    </row>
    <row r="7" spans="1:13" ht="21">
      <c r="A7" s="12"/>
      <c r="B7" s="168"/>
      <c r="C7" s="13"/>
      <c r="D7" s="14" t="s">
        <v>8</v>
      </c>
      <c r="E7" s="15">
        <v>64.77</v>
      </c>
      <c r="F7" s="156">
        <v>100.85</v>
      </c>
      <c r="G7" s="15">
        <v>100.85</v>
      </c>
      <c r="H7" s="15">
        <v>100</v>
      </c>
      <c r="I7" s="15">
        <f>H7-G7</f>
        <v>-0.84999999999999432</v>
      </c>
      <c r="J7" s="11"/>
    </row>
    <row r="8" spans="1:13" ht="21">
      <c r="A8" s="12"/>
      <c r="B8" s="169"/>
      <c r="C8" s="13"/>
      <c r="D8" s="16" t="s">
        <v>9</v>
      </c>
      <c r="E8" s="8"/>
      <c r="F8" s="157">
        <v>21</v>
      </c>
      <c r="G8" s="15">
        <v>21</v>
      </c>
      <c r="H8" s="15">
        <v>42</v>
      </c>
      <c r="I8" s="15">
        <f>H8-G8</f>
        <v>21</v>
      </c>
      <c r="J8" s="17"/>
    </row>
    <row r="9" spans="1:13" ht="21">
      <c r="A9" s="18">
        <v>1</v>
      </c>
      <c r="B9" s="170">
        <v>110</v>
      </c>
      <c r="C9" s="19"/>
      <c r="D9" s="20" t="s">
        <v>10</v>
      </c>
      <c r="E9" s="21"/>
      <c r="F9" s="156"/>
      <c r="G9" s="21"/>
      <c r="H9" s="21"/>
      <c r="I9" s="22"/>
      <c r="J9" s="23"/>
    </row>
    <row r="10" spans="1:13" ht="21">
      <c r="A10" s="12"/>
      <c r="B10" s="168"/>
      <c r="C10" s="24">
        <v>13</v>
      </c>
      <c r="D10" s="7" t="s">
        <v>11</v>
      </c>
      <c r="E10" s="25"/>
      <c r="F10" s="156"/>
      <c r="G10" s="25"/>
      <c r="H10" s="25"/>
      <c r="I10" s="25"/>
      <c r="J10" s="17"/>
    </row>
    <row r="11" spans="1:13" ht="21">
      <c r="A11" s="12"/>
      <c r="B11" s="168"/>
      <c r="C11" s="5"/>
      <c r="D11" s="16" t="s">
        <v>12</v>
      </c>
      <c r="E11" s="26">
        <v>1.03</v>
      </c>
      <c r="F11" s="157">
        <v>5.2</v>
      </c>
      <c r="G11" s="26">
        <v>5.2</v>
      </c>
      <c r="H11" s="26">
        <f>5.2+0.52</f>
        <v>5.7200000000000006</v>
      </c>
      <c r="I11" s="15">
        <f>H11-G11</f>
        <v>0.52000000000000046</v>
      </c>
      <c r="J11" s="17"/>
    </row>
    <row r="12" spans="1:13" ht="21">
      <c r="A12" s="12"/>
      <c r="B12" s="168"/>
      <c r="C12" s="5"/>
      <c r="D12" s="16" t="s">
        <v>13</v>
      </c>
      <c r="E12" s="26">
        <v>0.09</v>
      </c>
      <c r="F12" s="157">
        <v>12</v>
      </c>
      <c r="G12" s="26">
        <v>12</v>
      </c>
      <c r="H12" s="26">
        <f>12+1.2</f>
        <v>13.2</v>
      </c>
      <c r="I12" s="15">
        <f>H12-G12</f>
        <v>1.1999999999999993</v>
      </c>
      <c r="J12" s="17"/>
    </row>
    <row r="13" spans="1:13" ht="21">
      <c r="A13" s="12"/>
      <c r="B13" s="168"/>
      <c r="C13" s="5"/>
      <c r="D13" s="16" t="s">
        <v>448</v>
      </c>
      <c r="E13" s="26"/>
      <c r="F13" s="156"/>
      <c r="G13" s="26"/>
      <c r="H13" s="26"/>
      <c r="I13" s="8"/>
      <c r="J13" s="17"/>
    </row>
    <row r="14" spans="1:13" ht="21">
      <c r="A14" s="12"/>
      <c r="B14" s="168"/>
      <c r="C14" s="24">
        <v>80</v>
      </c>
      <c r="D14" s="27" t="s">
        <v>15</v>
      </c>
      <c r="E14" s="26"/>
      <c r="F14" s="156"/>
      <c r="G14" s="26"/>
      <c r="H14" s="26"/>
      <c r="I14" s="25"/>
      <c r="J14" s="17"/>
    </row>
    <row r="15" spans="1:13" ht="21">
      <c r="A15" s="12"/>
      <c r="B15" s="168"/>
      <c r="C15" s="28"/>
      <c r="D15" s="16" t="s">
        <v>16</v>
      </c>
      <c r="E15" s="29"/>
      <c r="F15" s="156"/>
      <c r="G15" s="29"/>
      <c r="H15" s="29"/>
      <c r="I15" s="30"/>
      <c r="J15" s="17"/>
    </row>
    <row r="16" spans="1:13" ht="21">
      <c r="A16" s="31"/>
      <c r="B16" s="171"/>
      <c r="C16" s="32"/>
      <c r="D16" s="33" t="s">
        <v>17</v>
      </c>
      <c r="E16" s="34">
        <f>SUM(E11:E15)</f>
        <v>1.1200000000000001</v>
      </c>
      <c r="F16" s="34">
        <f>SUM(F11:F15)</f>
        <v>17.2</v>
      </c>
      <c r="G16" s="34">
        <f>SUM(G11:G15)</f>
        <v>17.2</v>
      </c>
      <c r="H16" s="34">
        <f>SUM(H11:H15)</f>
        <v>18.920000000000002</v>
      </c>
      <c r="I16" s="34">
        <f>SUM(I11:I15)</f>
        <v>1.7199999999999998</v>
      </c>
      <c r="J16" s="35"/>
    </row>
    <row r="17" spans="1:11" ht="59.25" customHeight="1">
      <c r="A17" s="18">
        <v>2</v>
      </c>
      <c r="B17" s="170">
        <v>120</v>
      </c>
      <c r="C17" s="36">
        <v>10</v>
      </c>
      <c r="D17" s="7" t="s">
        <v>18</v>
      </c>
      <c r="E17" s="37"/>
      <c r="F17" s="38"/>
      <c r="G17" s="37"/>
      <c r="H17" s="37"/>
      <c r="I17" s="39"/>
      <c r="J17" s="40"/>
    </row>
    <row r="18" spans="1:11" ht="21">
      <c r="A18" s="31"/>
      <c r="B18" s="168"/>
      <c r="C18" s="24">
        <v>20</v>
      </c>
      <c r="D18" s="7" t="s">
        <v>19</v>
      </c>
      <c r="E18" s="37"/>
      <c r="F18" s="38"/>
      <c r="G18" s="37"/>
      <c r="H18" s="37"/>
      <c r="I18" s="15"/>
      <c r="J18" s="40"/>
    </row>
    <row r="19" spans="1:11" ht="21">
      <c r="A19" s="31"/>
      <c r="B19" s="168"/>
      <c r="C19" s="28"/>
      <c r="D19" s="16" t="s">
        <v>20</v>
      </c>
      <c r="E19" s="15">
        <v>251.65</v>
      </c>
      <c r="F19" s="156">
        <v>520.57000000000005</v>
      </c>
      <c r="G19" s="15">
        <v>525.86</v>
      </c>
      <c r="H19" s="15">
        <v>559.61</v>
      </c>
      <c r="I19" s="15">
        <f>H19-G19</f>
        <v>33.75</v>
      </c>
      <c r="J19" s="40"/>
    </row>
    <row r="20" spans="1:11" ht="21">
      <c r="A20" s="31"/>
      <c r="B20" s="172"/>
      <c r="C20" s="42"/>
      <c r="D20" s="33" t="s">
        <v>21</v>
      </c>
      <c r="E20" s="34">
        <f>SUM(E18:E19)</f>
        <v>251.65</v>
      </c>
      <c r="F20" s="34">
        <f>SUM(F18:F19)</f>
        <v>520.57000000000005</v>
      </c>
      <c r="G20" s="34">
        <f>SUM(G18:G19)</f>
        <v>525.86</v>
      </c>
      <c r="H20" s="34">
        <f>SUM(H18:H19)</f>
        <v>559.61</v>
      </c>
      <c r="I20" s="15">
        <f>SUM(I17:I19)</f>
        <v>33.75</v>
      </c>
      <c r="J20" s="43"/>
    </row>
    <row r="21" spans="1:11" ht="42">
      <c r="A21" s="18">
        <v>3</v>
      </c>
      <c r="B21" s="170">
        <v>130</v>
      </c>
      <c r="C21" s="215">
        <v>10</v>
      </c>
      <c r="D21" s="44" t="s">
        <v>22</v>
      </c>
      <c r="E21" s="25"/>
      <c r="F21" s="25"/>
      <c r="G21" s="25"/>
      <c r="H21" s="25"/>
      <c r="I21" s="25"/>
      <c r="J21" s="11"/>
      <c r="K21" s="201"/>
    </row>
    <row r="22" spans="1:11" ht="24">
      <c r="A22" s="45"/>
      <c r="B22" s="173"/>
      <c r="C22" s="28"/>
      <c r="D22" s="46" t="s">
        <v>23</v>
      </c>
      <c r="E22" s="15"/>
      <c r="F22" s="15"/>
      <c r="G22" s="15"/>
      <c r="H22" s="15"/>
      <c r="I22" s="15"/>
      <c r="J22" s="47"/>
      <c r="K22" s="201"/>
    </row>
    <row r="23" spans="1:11" ht="24">
      <c r="A23" s="45"/>
      <c r="B23" s="173"/>
      <c r="C23" s="28"/>
      <c r="D23" s="46" t="s">
        <v>24</v>
      </c>
      <c r="E23" s="15"/>
      <c r="F23" s="15"/>
      <c r="G23" s="15"/>
      <c r="H23" s="15"/>
      <c r="I23" s="15"/>
      <c r="J23" s="47"/>
      <c r="K23" s="201"/>
    </row>
    <row r="24" spans="1:11" ht="24">
      <c r="A24" s="45"/>
      <c r="B24" s="173"/>
      <c r="C24" s="28"/>
      <c r="D24" s="46" t="s">
        <v>25</v>
      </c>
      <c r="E24" s="15"/>
      <c r="F24" s="156">
        <v>0.25</v>
      </c>
      <c r="G24" s="15">
        <v>0.25</v>
      </c>
      <c r="H24" s="15">
        <v>0.27</v>
      </c>
      <c r="I24" s="15">
        <f>H24-G24</f>
        <v>2.0000000000000018E-2</v>
      </c>
      <c r="J24" s="47"/>
      <c r="K24" s="201"/>
    </row>
    <row r="25" spans="1:11" ht="24">
      <c r="A25" s="45"/>
      <c r="B25" s="173"/>
      <c r="C25" s="28"/>
      <c r="D25" s="46" t="s">
        <v>26</v>
      </c>
      <c r="E25" s="15">
        <v>4.5</v>
      </c>
      <c r="F25" s="157">
        <v>17</v>
      </c>
      <c r="G25" s="15">
        <v>17</v>
      </c>
      <c r="H25" s="15">
        <v>18.7</v>
      </c>
      <c r="I25" s="15">
        <f>H25-G25</f>
        <v>1.6999999999999993</v>
      </c>
      <c r="J25" s="47"/>
      <c r="K25" s="201"/>
    </row>
    <row r="26" spans="1:11" ht="24">
      <c r="A26" s="45"/>
      <c r="B26" s="173"/>
      <c r="C26" s="28"/>
      <c r="D26" s="46" t="s">
        <v>27</v>
      </c>
      <c r="E26" s="15">
        <v>0.21</v>
      </c>
      <c r="F26" s="156">
        <v>0.15</v>
      </c>
      <c r="G26" s="15">
        <v>0.15</v>
      </c>
      <c r="H26" s="15">
        <v>0.16</v>
      </c>
      <c r="I26" s="15">
        <f>H26-G26</f>
        <v>1.0000000000000009E-2</v>
      </c>
      <c r="J26" s="47"/>
      <c r="K26" s="201"/>
    </row>
    <row r="27" spans="1:11" ht="42">
      <c r="A27" s="45"/>
      <c r="B27" s="173"/>
      <c r="C27" s="24">
        <v>20</v>
      </c>
      <c r="D27" s="49" t="s">
        <v>449</v>
      </c>
      <c r="E27" s="50"/>
      <c r="F27" s="51"/>
      <c r="G27" s="50"/>
      <c r="H27" s="50"/>
      <c r="I27" s="51"/>
      <c r="J27" s="52"/>
      <c r="K27" s="201"/>
    </row>
    <row r="28" spans="1:11" ht="42">
      <c r="A28" s="45"/>
      <c r="B28" s="173"/>
      <c r="C28" s="24">
        <v>40</v>
      </c>
      <c r="D28" s="44" t="s">
        <v>467</v>
      </c>
      <c r="E28" s="25"/>
      <c r="F28" s="15"/>
      <c r="G28" s="25"/>
      <c r="H28" s="25"/>
      <c r="I28" s="15"/>
      <c r="J28" s="11"/>
      <c r="K28" s="201"/>
    </row>
    <row r="29" spans="1:11" ht="27" customHeight="1">
      <c r="A29" s="45"/>
      <c r="B29" s="174"/>
      <c r="C29" s="53"/>
      <c r="D29" s="44" t="s">
        <v>28</v>
      </c>
      <c r="E29" s="161">
        <f>SUM(E22:E28)</f>
        <v>4.71</v>
      </c>
      <c r="F29" s="161">
        <f>SUM(F22:F26)</f>
        <v>17.399999999999999</v>
      </c>
      <c r="G29" s="161">
        <f>SUM(G22:G28)</f>
        <v>17.399999999999999</v>
      </c>
      <c r="H29" s="161">
        <f>SUM(H22:H28)</f>
        <v>19.13</v>
      </c>
      <c r="I29" s="161">
        <f>SUM(I22:I28)</f>
        <v>1.7299999999999993</v>
      </c>
      <c r="J29" s="11"/>
      <c r="K29" s="201"/>
    </row>
    <row r="30" spans="1:11" ht="63">
      <c r="A30" s="18">
        <v>4</v>
      </c>
      <c r="B30" s="175">
        <v>140</v>
      </c>
      <c r="C30" s="215">
        <v>10</v>
      </c>
      <c r="D30" s="46" t="s">
        <v>511</v>
      </c>
      <c r="E30" s="10">
        <v>0.05</v>
      </c>
      <c r="F30" s="26">
        <v>0.5</v>
      </c>
      <c r="G30" s="10">
        <v>0.5</v>
      </c>
      <c r="H30" s="10">
        <v>0.55000000000000004</v>
      </c>
      <c r="I30" s="29">
        <f>H30-G30</f>
        <v>5.0000000000000044E-2</v>
      </c>
      <c r="J30" s="55"/>
      <c r="K30" s="201"/>
    </row>
    <row r="31" spans="1:11" ht="24">
      <c r="A31" s="56"/>
      <c r="B31" s="176"/>
      <c r="C31" s="213"/>
      <c r="D31" s="57" t="s">
        <v>29</v>
      </c>
      <c r="E31" s="58"/>
      <c r="F31" s="156"/>
      <c r="G31" s="58"/>
      <c r="H31" s="58"/>
      <c r="I31" s="51"/>
      <c r="J31" s="59"/>
      <c r="K31" s="201"/>
    </row>
    <row r="32" spans="1:11" ht="24">
      <c r="A32" s="45"/>
      <c r="B32" s="173"/>
      <c r="C32" s="24">
        <v>11</v>
      </c>
      <c r="D32" s="44" t="s">
        <v>30</v>
      </c>
      <c r="E32" s="15"/>
      <c r="F32" s="156"/>
      <c r="G32" s="15"/>
      <c r="H32" s="15"/>
      <c r="I32" s="15"/>
      <c r="J32" s="17"/>
      <c r="K32" s="201"/>
    </row>
    <row r="33" spans="1:11" ht="24">
      <c r="A33" s="45"/>
      <c r="B33" s="173"/>
      <c r="C33" s="60"/>
      <c r="D33" s="46" t="s">
        <v>31</v>
      </c>
      <c r="E33" s="15"/>
      <c r="F33" s="156"/>
      <c r="G33" s="15"/>
      <c r="H33" s="15"/>
      <c r="I33" s="61"/>
      <c r="J33" s="17"/>
      <c r="K33" s="201"/>
    </row>
    <row r="34" spans="1:11" ht="24">
      <c r="A34" s="45"/>
      <c r="B34" s="173"/>
      <c r="C34" s="60"/>
      <c r="D34" s="46" t="s">
        <v>32</v>
      </c>
      <c r="E34" s="15">
        <v>0.01</v>
      </c>
      <c r="F34" s="157">
        <v>0.1</v>
      </c>
      <c r="G34" s="15">
        <v>0.1</v>
      </c>
      <c r="H34" s="15">
        <v>0.11</v>
      </c>
      <c r="I34" s="29">
        <f>H34-G34</f>
        <v>9.999999999999995E-3</v>
      </c>
      <c r="J34" s="17"/>
      <c r="K34" s="201"/>
    </row>
    <row r="35" spans="1:11" ht="24">
      <c r="A35" s="45"/>
      <c r="B35" s="173"/>
      <c r="C35" s="60"/>
      <c r="D35" s="46" t="s">
        <v>450</v>
      </c>
      <c r="E35" s="15">
        <v>0.04</v>
      </c>
      <c r="F35" s="157">
        <v>0.4</v>
      </c>
      <c r="G35" s="15">
        <v>0.4</v>
      </c>
      <c r="H35" s="15">
        <v>0.44</v>
      </c>
      <c r="I35" s="29">
        <f>H35-G35</f>
        <v>3.999999999999998E-2</v>
      </c>
      <c r="J35" s="17"/>
      <c r="K35" s="201"/>
    </row>
    <row r="36" spans="1:11" ht="24">
      <c r="A36" s="45"/>
      <c r="B36" s="173"/>
      <c r="C36" s="60"/>
      <c r="D36" s="46" t="s">
        <v>33</v>
      </c>
      <c r="E36" s="15">
        <v>0.96</v>
      </c>
      <c r="F36" s="156"/>
      <c r="G36" s="15"/>
      <c r="H36" s="15"/>
      <c r="I36" s="15"/>
      <c r="J36" s="17"/>
      <c r="K36" s="201"/>
    </row>
    <row r="37" spans="1:11" ht="24">
      <c r="A37" s="45"/>
      <c r="B37" s="173"/>
      <c r="C37" s="24">
        <v>12</v>
      </c>
      <c r="D37" s="44" t="s">
        <v>505</v>
      </c>
      <c r="E37" s="153">
        <v>5.13</v>
      </c>
      <c r="F37" s="153">
        <v>8</v>
      </c>
      <c r="G37" s="153">
        <v>8</v>
      </c>
      <c r="H37" s="153">
        <v>8.8000000000000007</v>
      </c>
      <c r="I37" s="29">
        <f>H37-G37</f>
        <v>0.80000000000000071</v>
      </c>
      <c r="J37" s="17"/>
      <c r="K37" s="201"/>
    </row>
    <row r="38" spans="1:11" ht="30.75" customHeight="1">
      <c r="A38" s="45"/>
      <c r="B38" s="173"/>
      <c r="C38" s="24"/>
      <c r="D38" s="46" t="s">
        <v>63</v>
      </c>
      <c r="E38" s="153">
        <v>0.52</v>
      </c>
      <c r="F38" s="153">
        <v>0.7</v>
      </c>
      <c r="G38" s="153">
        <v>0.7</v>
      </c>
      <c r="H38" s="153">
        <v>0.77</v>
      </c>
      <c r="I38" s="29">
        <f>H38-G38</f>
        <v>7.0000000000000062E-2</v>
      </c>
      <c r="J38" s="17"/>
      <c r="K38" s="201"/>
    </row>
    <row r="39" spans="1:11" ht="24.75" customHeight="1">
      <c r="A39" s="45"/>
      <c r="B39" s="173"/>
      <c r="C39" s="24">
        <v>13</v>
      </c>
      <c r="D39" s="44" t="s">
        <v>34</v>
      </c>
      <c r="E39" s="15"/>
      <c r="F39" s="156"/>
      <c r="G39" s="15"/>
      <c r="H39" s="15"/>
      <c r="I39" s="15"/>
      <c r="J39" s="17"/>
      <c r="K39" s="201"/>
    </row>
    <row r="40" spans="1:11" ht="24">
      <c r="A40" s="45"/>
      <c r="B40" s="173"/>
      <c r="C40" s="60"/>
      <c r="D40" s="46" t="s">
        <v>35</v>
      </c>
      <c r="E40" s="15">
        <v>0.06</v>
      </c>
      <c r="F40" s="157">
        <v>0.1</v>
      </c>
      <c r="G40" s="15">
        <v>0.1</v>
      </c>
      <c r="H40" s="15">
        <v>0.11</v>
      </c>
      <c r="I40" s="29">
        <f>H40-G40</f>
        <v>9.999999999999995E-3</v>
      </c>
      <c r="J40" s="17"/>
      <c r="K40" s="201"/>
    </row>
    <row r="41" spans="1:11" ht="24">
      <c r="A41" s="45"/>
      <c r="B41" s="173"/>
      <c r="C41" s="60"/>
      <c r="D41" s="46" t="s">
        <v>36</v>
      </c>
      <c r="E41" s="15">
        <v>0.04</v>
      </c>
      <c r="F41" s="156">
        <v>0.05</v>
      </c>
      <c r="G41" s="15">
        <v>0.05</v>
      </c>
      <c r="H41" s="15">
        <v>0.05</v>
      </c>
      <c r="I41" s="29">
        <f>H41-G41</f>
        <v>0</v>
      </c>
      <c r="J41" s="17"/>
      <c r="K41" s="201"/>
    </row>
    <row r="42" spans="1:11" ht="24">
      <c r="A42" s="45"/>
      <c r="B42" s="173"/>
      <c r="C42" s="60"/>
      <c r="D42" s="46" t="s">
        <v>14</v>
      </c>
      <c r="E42" s="15">
        <v>0.24</v>
      </c>
      <c r="F42" s="157">
        <v>0.2</v>
      </c>
      <c r="G42" s="15">
        <v>0.2</v>
      </c>
      <c r="H42" s="15">
        <v>0.22</v>
      </c>
      <c r="I42" s="29">
        <f>H42-G42</f>
        <v>1.999999999999999E-2</v>
      </c>
      <c r="J42" s="17"/>
      <c r="K42" s="201"/>
    </row>
    <row r="43" spans="1:11" ht="19.5" customHeight="1">
      <c r="A43" s="45"/>
      <c r="B43" s="173"/>
      <c r="C43" s="24">
        <v>14</v>
      </c>
      <c r="D43" s="44" t="s">
        <v>512</v>
      </c>
      <c r="E43" s="15">
        <v>9.02</v>
      </c>
      <c r="F43" s="157">
        <v>10</v>
      </c>
      <c r="G43" s="15">
        <v>10</v>
      </c>
      <c r="H43" s="15">
        <v>11</v>
      </c>
      <c r="I43" s="29">
        <f>H43-G43</f>
        <v>1</v>
      </c>
      <c r="J43" s="17"/>
      <c r="K43" s="201"/>
    </row>
    <row r="44" spans="1:11" ht="19.5" customHeight="1">
      <c r="A44" s="45"/>
      <c r="B44" s="173"/>
      <c r="C44" s="24">
        <v>15</v>
      </c>
      <c r="D44" s="62" t="s">
        <v>37</v>
      </c>
      <c r="E44" s="15"/>
      <c r="F44" s="156"/>
      <c r="G44" s="15"/>
      <c r="H44" s="15"/>
      <c r="I44" s="15"/>
      <c r="J44" s="17"/>
      <c r="K44" s="201"/>
    </row>
    <row r="45" spans="1:11" ht="19.5" customHeight="1">
      <c r="A45" s="45"/>
      <c r="B45" s="173"/>
      <c r="C45" s="28"/>
      <c r="D45" s="46" t="s">
        <v>38</v>
      </c>
      <c r="E45" s="15"/>
      <c r="F45" s="156"/>
      <c r="G45" s="15"/>
      <c r="H45" s="15"/>
      <c r="I45" s="15"/>
      <c r="J45" s="17"/>
      <c r="K45" s="201"/>
    </row>
    <row r="46" spans="1:11" ht="19.5" customHeight="1">
      <c r="A46" s="45"/>
      <c r="B46" s="173"/>
      <c r="C46" s="28"/>
      <c r="D46" s="46" t="s">
        <v>39</v>
      </c>
      <c r="E46" s="15"/>
      <c r="F46" s="157">
        <v>0.5</v>
      </c>
      <c r="G46" s="15">
        <v>0.5</v>
      </c>
      <c r="H46" s="15">
        <v>0.55000000000000004</v>
      </c>
      <c r="I46" s="29">
        <f>H46-G46</f>
        <v>5.0000000000000044E-2</v>
      </c>
      <c r="J46" s="17"/>
      <c r="K46" s="201"/>
    </row>
    <row r="47" spans="1:11" ht="19.5" customHeight="1">
      <c r="A47" s="45"/>
      <c r="B47" s="173"/>
      <c r="C47" s="28"/>
      <c r="D47" s="46" t="s">
        <v>40</v>
      </c>
      <c r="E47" s="15">
        <v>1.36</v>
      </c>
      <c r="F47" s="157">
        <v>14.5</v>
      </c>
      <c r="G47" s="15">
        <v>14.5</v>
      </c>
      <c r="H47" s="15">
        <v>15.95</v>
      </c>
      <c r="I47" s="29">
        <f>H47-G47</f>
        <v>1.4499999999999993</v>
      </c>
      <c r="J47" s="17"/>
      <c r="K47" s="201"/>
    </row>
    <row r="48" spans="1:11" ht="19.5" customHeight="1">
      <c r="A48" s="45"/>
      <c r="B48" s="173"/>
      <c r="C48" s="28"/>
      <c r="D48" s="46" t="s">
        <v>41</v>
      </c>
      <c r="E48" s="15"/>
      <c r="F48" s="157">
        <v>3</v>
      </c>
      <c r="G48" s="15">
        <v>3</v>
      </c>
      <c r="H48" s="15">
        <v>3.3</v>
      </c>
      <c r="I48" s="29">
        <f>H48-G48</f>
        <v>0.29999999999999982</v>
      </c>
      <c r="J48" s="17"/>
      <c r="K48" s="201"/>
    </row>
    <row r="49" spans="1:11" ht="19.5" customHeight="1">
      <c r="A49" s="63"/>
      <c r="B49" s="177"/>
      <c r="C49" s="24">
        <v>20</v>
      </c>
      <c r="D49" s="44" t="s">
        <v>42</v>
      </c>
      <c r="E49" s="25"/>
      <c r="F49" s="156"/>
      <c r="G49" s="25"/>
      <c r="H49" s="25"/>
      <c r="I49" s="25"/>
      <c r="J49" s="17"/>
      <c r="K49" s="201"/>
    </row>
    <row r="50" spans="1:11" ht="19.5" customHeight="1">
      <c r="A50" s="63"/>
      <c r="B50" s="177"/>
      <c r="C50" s="64"/>
      <c r="D50" s="46" t="s">
        <v>43</v>
      </c>
      <c r="E50" s="15">
        <v>0.34</v>
      </c>
      <c r="F50" s="156">
        <v>0.15</v>
      </c>
      <c r="G50" s="15">
        <v>0.15</v>
      </c>
      <c r="H50" s="15">
        <v>0.16</v>
      </c>
      <c r="I50" s="29">
        <f>H50-G50</f>
        <v>1.0000000000000009E-2</v>
      </c>
      <c r="J50" s="17"/>
      <c r="K50" s="201"/>
    </row>
    <row r="51" spans="1:11" ht="19.5" customHeight="1">
      <c r="A51" s="63"/>
      <c r="B51" s="177"/>
      <c r="C51" s="64"/>
      <c r="D51" s="46" t="s">
        <v>44</v>
      </c>
      <c r="E51" s="15"/>
      <c r="F51" s="156">
        <v>0.25</v>
      </c>
      <c r="G51" s="15">
        <v>0.25</v>
      </c>
      <c r="H51" s="15">
        <v>0.27</v>
      </c>
      <c r="I51" s="29">
        <f>H51-G51</f>
        <v>2.0000000000000018E-2</v>
      </c>
      <c r="J51" s="17"/>
      <c r="K51" s="201"/>
    </row>
    <row r="52" spans="1:11" ht="19.5" customHeight="1">
      <c r="A52" s="63"/>
      <c r="B52" s="177"/>
      <c r="C52" s="64"/>
      <c r="D52" s="46" t="s">
        <v>45</v>
      </c>
      <c r="E52" s="15"/>
      <c r="F52" s="158"/>
      <c r="G52" s="15"/>
      <c r="H52" s="15"/>
      <c r="I52" s="55"/>
      <c r="J52" s="17"/>
      <c r="K52" s="201"/>
    </row>
    <row r="53" spans="1:11" ht="19.5" customHeight="1">
      <c r="A53" s="45"/>
      <c r="B53" s="173"/>
      <c r="C53" s="24">
        <v>40</v>
      </c>
      <c r="D53" s="62" t="s">
        <v>46</v>
      </c>
      <c r="E53" s="8"/>
      <c r="F53" s="158"/>
      <c r="G53" s="8"/>
      <c r="H53" s="8"/>
      <c r="I53" s="8"/>
      <c r="J53" s="17"/>
      <c r="K53" s="201"/>
    </row>
    <row r="54" spans="1:11" ht="19.5" customHeight="1">
      <c r="A54" s="45"/>
      <c r="B54" s="173"/>
      <c r="C54" s="65"/>
      <c r="D54" s="46" t="s">
        <v>47</v>
      </c>
      <c r="E54" s="15">
        <v>0.73</v>
      </c>
      <c r="F54" s="157">
        <v>1</v>
      </c>
      <c r="G54" s="15">
        <v>1</v>
      </c>
      <c r="H54" s="15">
        <v>1.1000000000000001</v>
      </c>
      <c r="I54" s="29">
        <f>H54-G54</f>
        <v>0.10000000000000009</v>
      </c>
      <c r="J54" s="17"/>
      <c r="K54" s="201"/>
    </row>
    <row r="55" spans="1:11" ht="19.5" customHeight="1">
      <c r="A55" s="45"/>
      <c r="B55" s="173"/>
      <c r="C55" s="65"/>
      <c r="D55" s="46" t="s">
        <v>48</v>
      </c>
      <c r="E55" s="15"/>
      <c r="F55" s="157">
        <v>9.1999999999999993</v>
      </c>
      <c r="G55" s="15">
        <v>9.1999999999999993</v>
      </c>
      <c r="H55" s="15">
        <v>10.119999999999999</v>
      </c>
      <c r="I55" s="29">
        <f>H55-G55</f>
        <v>0.91999999999999993</v>
      </c>
      <c r="J55" s="17"/>
      <c r="K55" s="201"/>
    </row>
    <row r="56" spans="1:11" ht="24" customHeight="1">
      <c r="A56" s="45"/>
      <c r="B56" s="173"/>
      <c r="C56" s="65"/>
      <c r="D56" s="46" t="s">
        <v>49</v>
      </c>
      <c r="E56" s="15">
        <v>2.93</v>
      </c>
      <c r="F56" s="157">
        <v>20</v>
      </c>
      <c r="G56" s="15">
        <v>20</v>
      </c>
      <c r="H56" s="15">
        <v>22</v>
      </c>
      <c r="I56" s="29">
        <f>H56-G56</f>
        <v>2</v>
      </c>
      <c r="J56" s="17"/>
      <c r="K56" s="201"/>
    </row>
    <row r="57" spans="1:11" ht="19.5" customHeight="1">
      <c r="A57" s="45"/>
      <c r="B57" s="173"/>
      <c r="C57" s="65"/>
      <c r="D57" s="46" t="s">
        <v>50</v>
      </c>
      <c r="E57" s="15"/>
      <c r="F57" s="156"/>
      <c r="G57" s="15"/>
      <c r="H57" s="15"/>
      <c r="I57" s="55"/>
      <c r="J57" s="17"/>
      <c r="K57" s="201"/>
    </row>
    <row r="58" spans="1:11" ht="21" customHeight="1">
      <c r="A58" s="45"/>
      <c r="B58" s="173"/>
      <c r="C58" s="24">
        <v>50</v>
      </c>
      <c r="D58" s="62" t="s">
        <v>51</v>
      </c>
      <c r="E58" s="15"/>
      <c r="F58" s="156"/>
      <c r="G58" s="15"/>
      <c r="H58" s="15"/>
      <c r="I58" s="8"/>
      <c r="J58" s="17"/>
      <c r="K58" s="201"/>
    </row>
    <row r="59" spans="1:11" ht="19.5" customHeight="1">
      <c r="A59" s="45"/>
      <c r="B59" s="173"/>
      <c r="C59" s="65"/>
      <c r="D59" s="46" t="s">
        <v>52</v>
      </c>
      <c r="E59" s="15">
        <v>4.28</v>
      </c>
      <c r="F59" s="157">
        <v>25</v>
      </c>
      <c r="G59" s="15">
        <v>25</v>
      </c>
      <c r="H59" s="15">
        <v>27.5</v>
      </c>
      <c r="I59" s="29">
        <f>H59-G59</f>
        <v>2.5</v>
      </c>
      <c r="J59" s="17"/>
      <c r="K59" s="201"/>
    </row>
    <row r="60" spans="1:11" ht="19.5" customHeight="1">
      <c r="A60" s="45"/>
      <c r="B60" s="173"/>
      <c r="C60" s="65"/>
      <c r="D60" s="46" t="s">
        <v>53</v>
      </c>
      <c r="F60" s="157"/>
      <c r="I60" s="15"/>
      <c r="J60" s="17"/>
      <c r="K60" s="201"/>
    </row>
    <row r="61" spans="1:11" ht="19.5" customHeight="1">
      <c r="A61" s="45"/>
      <c r="B61" s="173"/>
      <c r="C61" s="65"/>
      <c r="D61" s="46" t="s">
        <v>54</v>
      </c>
      <c r="E61" s="15"/>
      <c r="F61" s="156"/>
      <c r="G61" s="15"/>
      <c r="H61" s="15"/>
      <c r="I61" s="15"/>
      <c r="J61" s="17"/>
      <c r="K61" s="201"/>
    </row>
    <row r="62" spans="1:11" ht="19.5" customHeight="1">
      <c r="A62" s="45"/>
      <c r="B62" s="173"/>
      <c r="C62" s="65"/>
      <c r="D62" s="46" t="s">
        <v>55</v>
      </c>
      <c r="E62" s="15">
        <v>5.77</v>
      </c>
      <c r="F62" s="157">
        <v>0.1</v>
      </c>
      <c r="G62" s="15">
        <v>0.1</v>
      </c>
      <c r="H62" s="15">
        <v>0.11</v>
      </c>
      <c r="I62" s="29">
        <f>H62-G62</f>
        <v>9.999999999999995E-3</v>
      </c>
      <c r="J62" s="17"/>
      <c r="K62" s="201"/>
    </row>
    <row r="63" spans="1:11" ht="21.75" customHeight="1">
      <c r="A63" s="45"/>
      <c r="B63" s="173"/>
      <c r="C63" s="24">
        <v>80</v>
      </c>
      <c r="D63" s="44" t="s">
        <v>484</v>
      </c>
      <c r="I63" s="153"/>
      <c r="J63" s="17"/>
      <c r="K63" s="201"/>
    </row>
    <row r="64" spans="1:11" ht="26.25" customHeight="1">
      <c r="A64" s="250" t="s">
        <v>56</v>
      </c>
      <c r="B64" s="250"/>
      <c r="C64" s="250"/>
      <c r="D64" s="250"/>
      <c r="E64" s="34">
        <f>SUM(E30:E63)</f>
        <v>31.48</v>
      </c>
      <c r="F64" s="34">
        <v>93.75</v>
      </c>
      <c r="G64" s="34">
        <f>SUM(G30:G63)</f>
        <v>93.749999999999986</v>
      </c>
      <c r="H64" s="34">
        <f>SUM(H30:H63)</f>
        <v>103.11</v>
      </c>
      <c r="I64" s="34">
        <f>SUM(I30:I63)</f>
        <v>9.36</v>
      </c>
      <c r="J64" s="17"/>
      <c r="K64" s="201"/>
    </row>
    <row r="65" spans="1:10" ht="24.75" customHeight="1">
      <c r="A65" s="18">
        <v>5</v>
      </c>
      <c r="B65" s="175">
        <v>150</v>
      </c>
      <c r="C65" s="36">
        <v>10</v>
      </c>
      <c r="D65" s="44" t="s">
        <v>57</v>
      </c>
      <c r="E65" s="25"/>
      <c r="F65" s="25"/>
      <c r="G65" s="25"/>
      <c r="H65" s="25"/>
      <c r="I65" s="25"/>
      <c r="J65" s="17"/>
    </row>
    <row r="66" spans="1:10" ht="19.5" customHeight="1">
      <c r="A66" s="45"/>
      <c r="B66" s="178"/>
      <c r="C66" s="68"/>
      <c r="D66" s="46" t="s">
        <v>58</v>
      </c>
      <c r="E66" s="8"/>
      <c r="F66" s="157">
        <v>0.3</v>
      </c>
      <c r="G66" s="15">
        <v>0.3</v>
      </c>
      <c r="H66" s="8">
        <v>0.33</v>
      </c>
      <c r="I66" s="29">
        <f>H66-G66</f>
        <v>3.0000000000000027E-2</v>
      </c>
      <c r="J66" s="55"/>
    </row>
    <row r="67" spans="1:10" ht="19.5" customHeight="1">
      <c r="A67" s="45"/>
      <c r="B67" s="178"/>
      <c r="C67" s="68"/>
      <c r="D67" s="46" t="s">
        <v>59</v>
      </c>
      <c r="E67" s="15"/>
      <c r="F67" s="157">
        <v>0.05</v>
      </c>
      <c r="G67" s="15">
        <v>0.05</v>
      </c>
      <c r="H67" s="15">
        <v>0.05</v>
      </c>
      <c r="I67" s="29">
        <f>H67-G67</f>
        <v>0</v>
      </c>
      <c r="J67" s="55"/>
    </row>
    <row r="68" spans="1:10" ht="19.5" customHeight="1">
      <c r="A68" s="45"/>
      <c r="B68" s="178"/>
      <c r="C68" s="68"/>
      <c r="D68" s="46" t="s">
        <v>60</v>
      </c>
      <c r="E68" s="15">
        <v>3.78</v>
      </c>
      <c r="F68" s="157">
        <v>150</v>
      </c>
      <c r="G68" s="15">
        <v>150</v>
      </c>
      <c r="H68" s="15">
        <v>165</v>
      </c>
      <c r="I68" s="29">
        <f>H68-G68</f>
        <v>15</v>
      </c>
      <c r="J68" s="55"/>
    </row>
    <row r="69" spans="1:10" ht="19.5" customHeight="1">
      <c r="A69" s="45"/>
      <c r="B69" s="178"/>
      <c r="C69" s="68"/>
      <c r="D69" s="46" t="s">
        <v>61</v>
      </c>
      <c r="E69" s="15"/>
      <c r="F69" s="156"/>
      <c r="G69" s="15"/>
      <c r="H69" s="15"/>
      <c r="I69" s="15"/>
      <c r="J69" s="55"/>
    </row>
    <row r="70" spans="1:10" ht="19.5" customHeight="1">
      <c r="A70" s="45"/>
      <c r="B70" s="178"/>
      <c r="C70" s="68"/>
      <c r="D70" s="46" t="s">
        <v>451</v>
      </c>
      <c r="E70" s="15"/>
      <c r="F70" s="156"/>
      <c r="G70" s="15"/>
      <c r="H70" s="15"/>
      <c r="I70" s="15"/>
      <c r="J70" s="55"/>
    </row>
    <row r="71" spans="1:10" ht="19.5" customHeight="1">
      <c r="A71" s="45"/>
      <c r="B71" s="178"/>
      <c r="C71" s="68"/>
      <c r="D71" s="46" t="s">
        <v>62</v>
      </c>
      <c r="E71" s="15"/>
      <c r="F71" s="156"/>
      <c r="G71" s="15"/>
      <c r="H71" s="15"/>
      <c r="I71" s="15"/>
      <c r="J71" s="55"/>
    </row>
    <row r="72" spans="1:10" ht="42">
      <c r="A72" s="45"/>
      <c r="B72" s="178"/>
      <c r="C72" s="24">
        <v>11</v>
      </c>
      <c r="D72" s="44" t="s">
        <v>452</v>
      </c>
      <c r="E72" s="29">
        <v>0.31</v>
      </c>
      <c r="F72" s="26">
        <v>0.5</v>
      </c>
      <c r="G72" s="29">
        <v>0.5</v>
      </c>
      <c r="H72" s="29">
        <v>0.55000000000000004</v>
      </c>
      <c r="I72" s="29">
        <f>H72-G72</f>
        <v>5.0000000000000044E-2</v>
      </c>
      <c r="J72" s="211"/>
    </row>
    <row r="73" spans="1:10" ht="21">
      <c r="A73" s="45"/>
      <c r="B73" s="178"/>
      <c r="C73" s="69"/>
      <c r="D73" s="46" t="s">
        <v>513</v>
      </c>
      <c r="E73" s="15">
        <v>22.99</v>
      </c>
      <c r="F73" s="157"/>
      <c r="G73" s="15"/>
      <c r="H73" s="15"/>
      <c r="I73" s="15"/>
      <c r="J73" s="55"/>
    </row>
    <row r="74" spans="1:10" ht="42">
      <c r="A74" s="45"/>
      <c r="B74" s="178"/>
      <c r="C74" s="24">
        <v>12</v>
      </c>
      <c r="D74" s="159" t="s">
        <v>453</v>
      </c>
      <c r="E74" s="9"/>
      <c r="F74" s="26">
        <v>2</v>
      </c>
      <c r="G74" s="29">
        <v>2</v>
      </c>
      <c r="H74" s="29">
        <v>2.2000000000000002</v>
      </c>
      <c r="I74" s="29">
        <f>H74-G74</f>
        <v>0.20000000000000018</v>
      </c>
      <c r="J74" s="211"/>
    </row>
    <row r="75" spans="1:10" ht="21">
      <c r="A75" s="45"/>
      <c r="B75" s="178"/>
      <c r="C75" s="24"/>
      <c r="D75" s="46" t="s">
        <v>64</v>
      </c>
      <c r="E75" s="9"/>
      <c r="F75" s="26"/>
      <c r="G75" s="212"/>
      <c r="H75" s="212"/>
      <c r="I75" s="29"/>
      <c r="J75" s="211"/>
    </row>
    <row r="76" spans="1:10" ht="42">
      <c r="A76" s="45"/>
      <c r="B76" s="178"/>
      <c r="C76" s="24">
        <v>30</v>
      </c>
      <c r="D76" s="44" t="s">
        <v>454</v>
      </c>
      <c r="E76" s="9"/>
      <c r="F76" s="26">
        <v>0.1</v>
      </c>
      <c r="G76" s="29">
        <v>0.1</v>
      </c>
      <c r="H76" s="29">
        <v>0.11</v>
      </c>
      <c r="I76" s="29">
        <f>H76-G76</f>
        <v>9.999999999999995E-3</v>
      </c>
      <c r="J76" s="211"/>
    </row>
    <row r="77" spans="1:10" ht="21">
      <c r="A77" s="45"/>
      <c r="B77" s="178"/>
      <c r="C77" s="24">
        <v>41</v>
      </c>
      <c r="D77" s="44" t="s">
        <v>65</v>
      </c>
      <c r="E77" s="9"/>
      <c r="F77" s="156"/>
      <c r="G77" s="9"/>
      <c r="H77" s="9"/>
      <c r="I77" s="15"/>
      <c r="J77" s="55"/>
    </row>
    <row r="78" spans="1:10" ht="21">
      <c r="A78" s="45"/>
      <c r="B78" s="178"/>
      <c r="C78" s="70"/>
      <c r="D78" s="46" t="s">
        <v>66</v>
      </c>
      <c r="E78" s="9"/>
      <c r="F78" s="156"/>
      <c r="G78" s="9"/>
      <c r="H78" s="9"/>
      <c r="I78" s="15"/>
      <c r="J78" s="55"/>
    </row>
    <row r="79" spans="1:10" ht="21">
      <c r="A79" s="45"/>
      <c r="B79" s="178"/>
      <c r="C79" s="70"/>
      <c r="D79" s="46" t="s">
        <v>67</v>
      </c>
      <c r="E79" s="9"/>
      <c r="F79" s="156"/>
      <c r="G79" s="9"/>
      <c r="H79" s="9"/>
      <c r="I79" s="15"/>
      <c r="J79" s="55"/>
    </row>
    <row r="80" spans="1:10" ht="21">
      <c r="A80" s="45"/>
      <c r="B80" s="251"/>
      <c r="C80" s="251"/>
      <c r="D80" s="3" t="s">
        <v>68</v>
      </c>
      <c r="E80" s="34">
        <f>SUM(E65:E79)</f>
        <v>27.08</v>
      </c>
      <c r="F80" s="34">
        <f>SUM(F66:F79)</f>
        <v>152.94999999999999</v>
      </c>
      <c r="G80" s="34">
        <f>SUM(G65:G79)</f>
        <v>152.94999999999999</v>
      </c>
      <c r="H80" s="34">
        <f>SUM(H65:H79)</f>
        <v>168.24</v>
      </c>
      <c r="I80" s="34">
        <f>SUM(I65:I79)</f>
        <v>15.290000000000001</v>
      </c>
      <c r="J80" s="55"/>
    </row>
    <row r="81" spans="1:11" ht="21">
      <c r="A81" s="18">
        <v>6</v>
      </c>
      <c r="B81" s="175">
        <v>160</v>
      </c>
      <c r="C81" s="73"/>
      <c r="D81" s="74" t="s">
        <v>69</v>
      </c>
      <c r="E81" s="15"/>
      <c r="F81" s="15"/>
      <c r="G81" s="15"/>
      <c r="H81" s="15"/>
      <c r="I81" s="15"/>
      <c r="J81" s="55"/>
    </row>
    <row r="82" spans="1:11" ht="21">
      <c r="A82" s="45"/>
      <c r="B82" s="179"/>
      <c r="C82" s="24">
        <v>10</v>
      </c>
      <c r="D82" s="75" t="s">
        <v>70</v>
      </c>
      <c r="E82" s="15"/>
      <c r="F82" s="15"/>
      <c r="G82" s="15"/>
      <c r="H82" s="15"/>
      <c r="I82" s="15"/>
      <c r="J82" s="55"/>
    </row>
    <row r="83" spans="1:11" ht="21">
      <c r="A83" s="45"/>
      <c r="B83" s="179"/>
      <c r="C83" s="216"/>
      <c r="D83" s="76" t="s">
        <v>71</v>
      </c>
      <c r="E83" s="78"/>
      <c r="F83" s="15"/>
      <c r="G83" s="78"/>
      <c r="H83" s="78"/>
      <c r="I83" s="15"/>
      <c r="J83" s="55"/>
    </row>
    <row r="84" spans="1:11" ht="23.25" customHeight="1">
      <c r="A84" s="45"/>
      <c r="B84" s="179"/>
      <c r="C84" s="216"/>
      <c r="D84" s="76" t="s">
        <v>455</v>
      </c>
      <c r="E84" s="15"/>
      <c r="F84" s="162">
        <v>10</v>
      </c>
      <c r="G84" s="15">
        <v>10</v>
      </c>
      <c r="H84" s="15">
        <v>11</v>
      </c>
      <c r="I84" s="29">
        <f>H84-G84</f>
        <v>1</v>
      </c>
      <c r="J84" s="55"/>
    </row>
    <row r="85" spans="1:11" ht="24.75" customHeight="1">
      <c r="A85" s="77"/>
      <c r="B85" s="179"/>
      <c r="C85" s="216"/>
      <c r="D85" s="76" t="s">
        <v>456</v>
      </c>
      <c r="E85" s="45"/>
      <c r="F85" s="157"/>
      <c r="G85" s="45"/>
      <c r="H85" s="45"/>
      <c r="I85" s="15"/>
      <c r="J85" s="79"/>
    </row>
    <row r="86" spans="1:11" ht="21">
      <c r="A86" s="63"/>
      <c r="B86" s="179"/>
      <c r="C86" s="80"/>
      <c r="D86" s="46" t="s">
        <v>72</v>
      </c>
      <c r="E86" s="15"/>
      <c r="F86" s="157"/>
      <c r="G86" s="15"/>
      <c r="H86" s="15"/>
      <c r="I86" s="100"/>
      <c r="J86" s="82"/>
    </row>
    <row r="87" spans="1:11" ht="25.5" customHeight="1">
      <c r="A87" s="63"/>
      <c r="B87" s="179"/>
      <c r="C87" s="63"/>
      <c r="D87" s="46" t="s">
        <v>464</v>
      </c>
      <c r="E87" s="15"/>
      <c r="F87" s="157">
        <v>10</v>
      </c>
      <c r="G87" s="15">
        <v>10</v>
      </c>
      <c r="H87" s="15">
        <v>11</v>
      </c>
      <c r="I87" s="29">
        <f>H87-G87</f>
        <v>1</v>
      </c>
      <c r="J87" s="83"/>
    </row>
    <row r="88" spans="1:11" ht="18.75" customHeight="1">
      <c r="A88" s="45"/>
      <c r="B88" s="180"/>
      <c r="C88" s="24">
        <v>20</v>
      </c>
      <c r="D88" s="44" t="s">
        <v>441</v>
      </c>
      <c r="E88" s="45"/>
      <c r="F88" s="156"/>
      <c r="G88" s="45"/>
      <c r="H88" s="45"/>
      <c r="I88" s="8"/>
      <c r="J88" s="59"/>
      <c r="K88" s="200"/>
    </row>
    <row r="89" spans="1:11" ht="37.5" customHeight="1">
      <c r="A89" s="45"/>
      <c r="B89" s="180"/>
      <c r="C89" s="24">
        <v>30</v>
      </c>
      <c r="D89" s="44" t="s">
        <v>73</v>
      </c>
      <c r="E89" s="25"/>
      <c r="F89" s="156"/>
      <c r="G89" s="25"/>
      <c r="H89" s="25"/>
      <c r="I89" s="15"/>
      <c r="J89" s="55"/>
      <c r="K89" s="200"/>
    </row>
    <row r="90" spans="1:11" ht="22.8">
      <c r="A90" s="45"/>
      <c r="B90" s="171"/>
      <c r="C90" s="85"/>
      <c r="D90" s="44" t="s">
        <v>74</v>
      </c>
      <c r="E90" s="34">
        <v>0</v>
      </c>
      <c r="F90" s="34">
        <f>SUM(F83:F89)</f>
        <v>20</v>
      </c>
      <c r="G90" s="34">
        <f>SUM(G84:G89)</f>
        <v>20</v>
      </c>
      <c r="H90" s="34">
        <f>SUM(H84:H89)</f>
        <v>22</v>
      </c>
      <c r="I90" s="34">
        <f>SUM(I81:I89)</f>
        <v>2</v>
      </c>
      <c r="J90" s="55"/>
      <c r="K90" s="200"/>
    </row>
    <row r="91" spans="1:11" ht="42">
      <c r="A91" s="18">
        <v>7</v>
      </c>
      <c r="B91" s="170">
        <v>170</v>
      </c>
      <c r="C91" s="36">
        <v>10</v>
      </c>
      <c r="D91" s="46" t="s">
        <v>457</v>
      </c>
      <c r="E91" s="25"/>
      <c r="F91" s="29"/>
      <c r="G91" s="25"/>
      <c r="H91" s="25"/>
      <c r="I91" s="29"/>
      <c r="J91" s="25"/>
      <c r="K91" s="200"/>
    </row>
    <row r="92" spans="1:11" ht="22.8">
      <c r="A92" s="45"/>
      <c r="B92" s="175"/>
      <c r="C92" s="87"/>
      <c r="D92" s="46" t="s">
        <v>75</v>
      </c>
      <c r="E92" s="25"/>
      <c r="F92" s="15"/>
      <c r="G92" s="25"/>
      <c r="H92" s="25"/>
      <c r="I92" s="15"/>
      <c r="J92" s="25"/>
      <c r="K92" s="200"/>
    </row>
    <row r="93" spans="1:11" ht="18" customHeight="1">
      <c r="A93" s="45"/>
      <c r="B93" s="180"/>
      <c r="C93" s="24">
        <v>30</v>
      </c>
      <c r="D93" s="44" t="s">
        <v>76</v>
      </c>
      <c r="E93" s="8"/>
      <c r="F93" s="25"/>
      <c r="G93" s="8"/>
      <c r="H93" s="8"/>
      <c r="I93" s="25"/>
      <c r="J93" s="25"/>
      <c r="K93" s="200"/>
    </row>
    <row r="94" spans="1:11" ht="18" customHeight="1">
      <c r="A94" s="45"/>
      <c r="B94" s="178"/>
      <c r="C94" s="24">
        <v>80</v>
      </c>
      <c r="D94" s="44" t="s">
        <v>468</v>
      </c>
      <c r="E94" s="25"/>
      <c r="F94" s="25"/>
      <c r="G94" s="25"/>
      <c r="H94" s="25"/>
      <c r="I94" s="25"/>
      <c r="J94" s="25"/>
      <c r="K94" s="200"/>
    </row>
    <row r="95" spans="1:11" ht="19.5" customHeight="1">
      <c r="A95" s="88"/>
      <c r="B95" s="181"/>
      <c r="C95" s="88"/>
      <c r="D95" s="214" t="s">
        <v>77</v>
      </c>
      <c r="E95" s="45"/>
      <c r="F95" s="15"/>
      <c r="G95" s="45"/>
      <c r="H95" s="45"/>
      <c r="I95" s="89"/>
      <c r="J95" s="55"/>
      <c r="K95" s="200"/>
    </row>
    <row r="96" spans="1:11" ht="18" customHeight="1">
      <c r="A96" s="18">
        <v>8</v>
      </c>
      <c r="B96" s="175">
        <v>171</v>
      </c>
      <c r="C96" s="67">
        <v>10</v>
      </c>
      <c r="D96" s="44" t="s">
        <v>485</v>
      </c>
      <c r="E96" s="45"/>
      <c r="F96" s="25"/>
      <c r="G96" s="45"/>
      <c r="H96" s="45"/>
      <c r="I96" s="90"/>
      <c r="J96" s="91"/>
      <c r="K96" s="200"/>
    </row>
    <row r="97" spans="1:11" ht="18" customHeight="1">
      <c r="A97" s="45"/>
      <c r="B97" s="180"/>
      <c r="C97" s="92"/>
      <c r="D97" s="46" t="s">
        <v>78</v>
      </c>
      <c r="E97" s="8">
        <v>0.02</v>
      </c>
      <c r="F97" s="157">
        <v>0.1</v>
      </c>
      <c r="G97" s="8">
        <v>0.1</v>
      </c>
      <c r="H97" s="8">
        <v>0.11</v>
      </c>
      <c r="I97" s="29">
        <f>H97-G97</f>
        <v>9.999999999999995E-3</v>
      </c>
      <c r="J97" s="55"/>
      <c r="K97" s="200"/>
    </row>
    <row r="98" spans="1:11" ht="18" customHeight="1">
      <c r="A98" s="45"/>
      <c r="B98" s="180"/>
      <c r="C98" s="92"/>
      <c r="D98" s="46" t="s">
        <v>79</v>
      </c>
      <c r="E98" s="15"/>
      <c r="F98" s="157">
        <v>0.9</v>
      </c>
      <c r="G98" s="15">
        <v>0.9</v>
      </c>
      <c r="H98" s="15">
        <v>0.99</v>
      </c>
      <c r="I98" s="29">
        <f>H98-G98</f>
        <v>8.9999999999999969E-2</v>
      </c>
      <c r="J98" s="55"/>
      <c r="K98" s="200"/>
    </row>
    <row r="99" spans="1:11" ht="18" customHeight="1">
      <c r="A99" s="45"/>
      <c r="B99" s="180"/>
      <c r="C99" s="24">
        <v>20</v>
      </c>
      <c r="D99" s="44" t="s">
        <v>80</v>
      </c>
      <c r="E99" s="8"/>
      <c r="F99" s="157"/>
      <c r="G99" s="8"/>
      <c r="H99" s="8"/>
      <c r="I99" s="15"/>
      <c r="J99" s="55"/>
      <c r="K99" s="200"/>
    </row>
    <row r="100" spans="1:11" ht="18" customHeight="1">
      <c r="A100" s="45"/>
      <c r="B100" s="180"/>
      <c r="C100" s="93"/>
      <c r="D100" s="46" t="s">
        <v>81</v>
      </c>
      <c r="E100" s="8"/>
      <c r="F100" s="156"/>
      <c r="G100" s="8"/>
      <c r="H100" s="8"/>
      <c r="I100" s="15"/>
      <c r="J100" s="55"/>
      <c r="K100" s="200"/>
    </row>
    <row r="101" spans="1:11" ht="18" customHeight="1">
      <c r="A101" s="45"/>
      <c r="B101" s="180"/>
      <c r="C101" s="93"/>
      <c r="D101" s="46" t="s">
        <v>82</v>
      </c>
      <c r="E101" s="8"/>
      <c r="F101" s="156"/>
      <c r="G101" s="8"/>
      <c r="H101" s="8"/>
      <c r="I101" s="15"/>
      <c r="J101" s="55"/>
      <c r="K101" s="200"/>
    </row>
    <row r="102" spans="1:11" ht="18" customHeight="1">
      <c r="A102" s="45"/>
      <c r="B102" s="180"/>
      <c r="C102" s="93"/>
      <c r="D102" s="46" t="s">
        <v>83</v>
      </c>
      <c r="E102" s="8"/>
      <c r="F102" s="156"/>
      <c r="G102" s="8"/>
      <c r="H102" s="8"/>
      <c r="I102" s="15"/>
      <c r="J102" s="55"/>
      <c r="K102" s="200"/>
    </row>
    <row r="103" spans="1:11" ht="18" customHeight="1">
      <c r="A103" s="45"/>
      <c r="B103" s="180"/>
      <c r="C103" s="24">
        <v>30</v>
      </c>
      <c r="D103" s="44" t="s">
        <v>84</v>
      </c>
      <c r="E103" s="8"/>
      <c r="F103" s="156"/>
      <c r="G103" s="8"/>
      <c r="H103" s="8"/>
      <c r="I103" s="8"/>
      <c r="J103" s="55"/>
      <c r="K103" s="200"/>
    </row>
    <row r="104" spans="1:11" ht="18" customHeight="1">
      <c r="A104" s="45"/>
      <c r="B104" s="180"/>
      <c r="C104" s="24">
        <v>80</v>
      </c>
      <c r="D104" s="44" t="s">
        <v>482</v>
      </c>
      <c r="E104" s="15">
        <v>0.88</v>
      </c>
      <c r="F104" s="156"/>
      <c r="G104" s="15"/>
      <c r="H104" s="15"/>
      <c r="I104" s="15"/>
      <c r="J104" s="55"/>
      <c r="K104" s="200"/>
    </row>
    <row r="105" spans="1:11" ht="18" customHeight="1">
      <c r="A105" s="45"/>
      <c r="B105" s="181"/>
      <c r="C105" s="94"/>
      <c r="D105" s="49" t="s">
        <v>85</v>
      </c>
      <c r="E105" s="34">
        <f>SUM(E96:E104)</f>
        <v>0.9</v>
      </c>
      <c r="F105" s="34">
        <f>SUM(F97:F104)</f>
        <v>1</v>
      </c>
      <c r="G105" s="34">
        <f>SUM(G96:G104)</f>
        <v>1</v>
      </c>
      <c r="H105" s="34">
        <f>SUM(H96:H104)</f>
        <v>1.1000000000000001</v>
      </c>
      <c r="I105" s="34">
        <f>SUM(I91:I104)</f>
        <v>9.9999999999999964E-2</v>
      </c>
      <c r="J105" s="59"/>
      <c r="K105" s="200"/>
    </row>
    <row r="106" spans="1:11" ht="18" customHeight="1">
      <c r="A106" s="18">
        <v>9</v>
      </c>
      <c r="B106" s="170">
        <v>180</v>
      </c>
      <c r="C106" s="36">
        <v>10</v>
      </c>
      <c r="D106" s="44" t="s">
        <v>483</v>
      </c>
      <c r="E106" s="8"/>
      <c r="F106" s="8"/>
      <c r="G106" s="8"/>
      <c r="H106" s="8"/>
      <c r="I106" s="8"/>
      <c r="J106" s="55"/>
      <c r="K106" s="200"/>
    </row>
    <row r="107" spans="1:11" ht="18" customHeight="1">
      <c r="A107" s="45"/>
      <c r="B107" s="180"/>
      <c r="C107" s="24">
        <v>11</v>
      </c>
      <c r="D107" s="44" t="s">
        <v>86</v>
      </c>
      <c r="E107" s="8"/>
      <c r="F107" s="15"/>
      <c r="G107" s="8"/>
      <c r="H107" s="8"/>
      <c r="I107" s="95"/>
      <c r="J107" s="55"/>
      <c r="K107" s="200"/>
    </row>
    <row r="108" spans="1:11" ht="18" customHeight="1">
      <c r="A108" s="45"/>
      <c r="B108" s="180"/>
      <c r="C108" s="24">
        <v>20</v>
      </c>
      <c r="D108" s="44" t="s">
        <v>458</v>
      </c>
      <c r="E108" s="8"/>
      <c r="F108" s="15"/>
      <c r="G108" s="8"/>
      <c r="H108" s="8"/>
      <c r="I108" s="8"/>
      <c r="J108" s="55"/>
      <c r="K108" s="200"/>
    </row>
    <row r="109" spans="1:11" ht="18" customHeight="1">
      <c r="A109" s="45"/>
      <c r="B109" s="180"/>
      <c r="C109" s="24">
        <v>40</v>
      </c>
      <c r="D109" s="44" t="s">
        <v>87</v>
      </c>
      <c r="E109" s="8"/>
      <c r="F109" s="26"/>
      <c r="G109" s="8"/>
      <c r="H109" s="8"/>
      <c r="I109" s="10"/>
      <c r="J109" s="55"/>
      <c r="K109" s="200"/>
    </row>
    <row r="110" spans="1:11" ht="18" customHeight="1">
      <c r="A110" s="45"/>
      <c r="B110" s="180"/>
      <c r="C110" s="24"/>
      <c r="D110" s="46" t="s">
        <v>88</v>
      </c>
      <c r="E110" s="8"/>
      <c r="F110" s="15"/>
      <c r="G110" s="8"/>
      <c r="H110" s="8"/>
      <c r="I110" s="8"/>
      <c r="J110" s="55"/>
      <c r="K110" s="200"/>
    </row>
    <row r="111" spans="1:11" ht="18" customHeight="1">
      <c r="A111" s="45"/>
      <c r="B111" s="180"/>
      <c r="C111" s="24"/>
      <c r="D111" s="46" t="s">
        <v>89</v>
      </c>
      <c r="E111" s="8"/>
      <c r="F111" s="15"/>
      <c r="G111" s="8"/>
      <c r="H111" s="8"/>
      <c r="I111" s="8"/>
      <c r="J111" s="55"/>
      <c r="K111" s="200"/>
    </row>
    <row r="112" spans="1:11" ht="18" customHeight="1">
      <c r="A112" s="45"/>
      <c r="B112" s="178"/>
      <c r="C112" s="45"/>
      <c r="D112" s="46" t="s">
        <v>90</v>
      </c>
      <c r="E112" s="8"/>
      <c r="F112" s="15"/>
      <c r="G112" s="8"/>
      <c r="H112" s="8"/>
      <c r="I112" s="8"/>
      <c r="J112" s="55"/>
      <c r="K112" s="200"/>
    </row>
    <row r="113" spans="1:11" ht="18" customHeight="1">
      <c r="A113" s="45"/>
      <c r="B113" s="178"/>
      <c r="C113" s="45"/>
      <c r="D113" s="46" t="s">
        <v>91</v>
      </c>
      <c r="E113" s="8"/>
      <c r="F113" s="15"/>
      <c r="G113" s="8"/>
      <c r="H113" s="8"/>
      <c r="I113" s="8"/>
      <c r="J113" s="55"/>
      <c r="K113" s="200"/>
    </row>
    <row r="114" spans="1:11" ht="18" customHeight="1">
      <c r="A114" s="45"/>
      <c r="B114" s="178"/>
      <c r="C114" s="45"/>
      <c r="D114" s="46" t="s">
        <v>92</v>
      </c>
      <c r="E114" s="15">
        <v>0.96</v>
      </c>
      <c r="F114" s="61"/>
      <c r="G114" s="15"/>
      <c r="H114" s="15"/>
      <c r="I114" s="61"/>
      <c r="J114" s="55"/>
      <c r="K114" s="203"/>
    </row>
    <row r="115" spans="1:11" ht="17.25" customHeight="1">
      <c r="A115" s="45"/>
      <c r="B115" s="178"/>
      <c r="C115" s="45"/>
      <c r="D115" s="46" t="s">
        <v>93</v>
      </c>
      <c r="E115" s="15"/>
      <c r="F115" s="61"/>
      <c r="G115" s="15"/>
      <c r="H115" s="15"/>
      <c r="I115" s="61"/>
      <c r="J115" s="55"/>
      <c r="K115" s="203"/>
    </row>
    <row r="116" spans="1:11" ht="42">
      <c r="A116" s="45"/>
      <c r="B116" s="178"/>
      <c r="C116" s="24">
        <v>50</v>
      </c>
      <c r="D116" s="44" t="s">
        <v>94</v>
      </c>
      <c r="E116" s="15">
        <v>0.08</v>
      </c>
      <c r="F116" s="15"/>
      <c r="G116" s="15"/>
      <c r="H116" s="15"/>
      <c r="I116" s="15"/>
      <c r="J116" s="55"/>
      <c r="K116" s="203"/>
    </row>
    <row r="117" spans="1:11" ht="27.6">
      <c r="A117" s="45"/>
      <c r="B117" s="178"/>
      <c r="C117" s="24">
        <v>80</v>
      </c>
      <c r="D117" s="44" t="s">
        <v>95</v>
      </c>
      <c r="E117" s="15"/>
      <c r="F117" s="15"/>
      <c r="G117" s="15"/>
      <c r="H117" s="15"/>
      <c r="I117" s="8"/>
      <c r="J117" s="55"/>
      <c r="K117" s="203"/>
    </row>
    <row r="118" spans="1:11" ht="27.6">
      <c r="A118" s="45"/>
      <c r="B118" s="178"/>
      <c r="C118" s="96"/>
      <c r="D118" s="46" t="s">
        <v>459</v>
      </c>
      <c r="E118" s="15">
        <v>1.77</v>
      </c>
      <c r="F118" s="157">
        <v>8</v>
      </c>
      <c r="G118" s="15">
        <v>8</v>
      </c>
      <c r="H118" s="15">
        <v>8.8000000000000007</v>
      </c>
      <c r="I118" s="29">
        <f>H118-G118</f>
        <v>0.80000000000000071</v>
      </c>
      <c r="J118" s="55"/>
      <c r="K118" s="203"/>
    </row>
    <row r="119" spans="1:11" ht="27.6">
      <c r="A119" s="45"/>
      <c r="B119" s="178"/>
      <c r="C119" s="96"/>
      <c r="D119" s="46" t="s">
        <v>96</v>
      </c>
      <c r="E119" s="8"/>
      <c r="F119" s="157">
        <v>7</v>
      </c>
      <c r="G119" s="8">
        <v>7</v>
      </c>
      <c r="H119" s="8">
        <v>7.7</v>
      </c>
      <c r="I119" s="29">
        <f>H119-G119</f>
        <v>0.70000000000000018</v>
      </c>
      <c r="J119" s="55"/>
      <c r="K119" s="203"/>
    </row>
    <row r="120" spans="1:11" ht="27.6">
      <c r="A120" s="45"/>
      <c r="B120" s="178"/>
      <c r="C120" s="96"/>
      <c r="D120" s="46" t="s">
        <v>97</v>
      </c>
      <c r="E120" s="15"/>
      <c r="F120" s="157">
        <v>2</v>
      </c>
      <c r="G120" s="15">
        <v>2</v>
      </c>
      <c r="H120" s="15">
        <v>2.2000000000000002</v>
      </c>
      <c r="I120" s="29">
        <f>H120-G120</f>
        <v>0.20000000000000018</v>
      </c>
      <c r="J120" s="55"/>
      <c r="K120" s="203"/>
    </row>
    <row r="121" spans="1:11" ht="27.6">
      <c r="A121" s="45"/>
      <c r="B121" s="178"/>
      <c r="C121" s="96"/>
      <c r="D121" s="46" t="s">
        <v>98</v>
      </c>
      <c r="E121" s="15"/>
      <c r="F121" s="156"/>
      <c r="G121" s="15"/>
      <c r="H121" s="15"/>
      <c r="I121" s="61"/>
      <c r="J121" s="55"/>
      <c r="K121" s="203"/>
    </row>
    <row r="122" spans="1:11" ht="27.6">
      <c r="A122" s="45"/>
      <c r="B122" s="178"/>
      <c r="C122" s="96"/>
      <c r="D122" s="44" t="s">
        <v>99</v>
      </c>
      <c r="E122" s="34">
        <f>SUM(E106:E121)</f>
        <v>2.81</v>
      </c>
      <c r="F122" s="34">
        <f>SUM(F118:F121)</f>
        <v>17</v>
      </c>
      <c r="G122" s="34">
        <f>SUM(G106:G121)</f>
        <v>17</v>
      </c>
      <c r="H122" s="34">
        <f>SUM(H106:H121)</f>
        <v>18.7</v>
      </c>
      <c r="I122" s="34">
        <f>SUM(I106:I121)</f>
        <v>1.7000000000000011</v>
      </c>
      <c r="J122" s="55"/>
      <c r="K122" s="203"/>
    </row>
    <row r="123" spans="1:11" ht="27.6">
      <c r="A123" s="45"/>
      <c r="B123" s="178"/>
      <c r="C123" s="96"/>
      <c r="D123" s="44" t="s">
        <v>100</v>
      </c>
      <c r="E123" s="45"/>
      <c r="F123" s="15"/>
      <c r="G123" s="45"/>
      <c r="H123" s="45"/>
      <c r="I123" s="8"/>
      <c r="J123" s="55"/>
      <c r="K123" s="203"/>
    </row>
    <row r="124" spans="1:11" ht="27.6">
      <c r="A124" s="45"/>
      <c r="B124" s="175">
        <v>110</v>
      </c>
      <c r="C124" s="24"/>
      <c r="D124" s="46" t="s">
        <v>101</v>
      </c>
      <c r="E124" s="154">
        <f>E16</f>
        <v>1.1200000000000001</v>
      </c>
      <c r="F124" s="154">
        <f>F16</f>
        <v>17.2</v>
      </c>
      <c r="G124" s="154">
        <f>G16</f>
        <v>17.2</v>
      </c>
      <c r="H124" s="154">
        <f>H16</f>
        <v>18.920000000000002</v>
      </c>
      <c r="I124" s="154">
        <f>I16</f>
        <v>1.7199999999999998</v>
      </c>
      <c r="J124" s="55"/>
      <c r="K124" s="203"/>
    </row>
    <row r="125" spans="1:11" ht="27.6">
      <c r="A125" s="45"/>
      <c r="B125" s="175">
        <v>120</v>
      </c>
      <c r="C125" s="24"/>
      <c r="D125" s="46" t="s">
        <v>102</v>
      </c>
      <c r="E125" s="154">
        <f>E20</f>
        <v>251.65</v>
      </c>
      <c r="F125" s="154">
        <f>F20</f>
        <v>520.57000000000005</v>
      </c>
      <c r="G125" s="154">
        <f>G20</f>
        <v>525.86</v>
      </c>
      <c r="H125" s="154">
        <f>H20</f>
        <v>559.61</v>
      </c>
      <c r="I125" s="154">
        <f>I20</f>
        <v>33.75</v>
      </c>
      <c r="J125" s="55"/>
      <c r="K125" s="203"/>
    </row>
    <row r="126" spans="1:11" ht="27.6">
      <c r="A126" s="45"/>
      <c r="B126" s="175">
        <v>130</v>
      </c>
      <c r="C126" s="24"/>
      <c r="D126" s="46" t="s">
        <v>103</v>
      </c>
      <c r="E126" s="154">
        <f>E29</f>
        <v>4.71</v>
      </c>
      <c r="F126" s="154">
        <f>F29</f>
        <v>17.399999999999999</v>
      </c>
      <c r="G126" s="154">
        <f>G29</f>
        <v>17.399999999999999</v>
      </c>
      <c r="H126" s="154">
        <f>H29</f>
        <v>19.13</v>
      </c>
      <c r="I126" s="154">
        <f>I29</f>
        <v>1.7299999999999993</v>
      </c>
      <c r="J126" s="55"/>
      <c r="K126" s="203"/>
    </row>
    <row r="127" spans="1:11" ht="27.6">
      <c r="A127" s="45"/>
      <c r="B127" s="175">
        <v>140</v>
      </c>
      <c r="C127" s="24"/>
      <c r="D127" s="46" t="s">
        <v>104</v>
      </c>
      <c r="E127" s="154">
        <f>E64</f>
        <v>31.48</v>
      </c>
      <c r="F127" s="154">
        <f>F64</f>
        <v>93.75</v>
      </c>
      <c r="G127" s="154">
        <f>G64</f>
        <v>93.749999999999986</v>
      </c>
      <c r="H127" s="154">
        <f>H64</f>
        <v>103.11</v>
      </c>
      <c r="I127" s="154">
        <f>I64</f>
        <v>9.36</v>
      </c>
      <c r="J127" s="55"/>
      <c r="K127" s="203"/>
    </row>
    <row r="128" spans="1:11" ht="27.6">
      <c r="A128" s="45"/>
      <c r="B128" s="175">
        <v>150</v>
      </c>
      <c r="C128" s="24"/>
      <c r="D128" s="46" t="s">
        <v>105</v>
      </c>
      <c r="E128" s="154">
        <f>E80</f>
        <v>27.08</v>
      </c>
      <c r="F128" s="154">
        <f>F80</f>
        <v>152.94999999999999</v>
      </c>
      <c r="G128" s="154">
        <f>G80</f>
        <v>152.94999999999999</v>
      </c>
      <c r="H128" s="154">
        <f>H80</f>
        <v>168.24</v>
      </c>
      <c r="I128" s="154">
        <f>I80</f>
        <v>15.290000000000001</v>
      </c>
      <c r="J128" s="55"/>
      <c r="K128" s="203"/>
    </row>
    <row r="129" spans="1:11" ht="27.6">
      <c r="A129" s="45"/>
      <c r="B129" s="175">
        <v>160</v>
      </c>
      <c r="C129" s="24"/>
      <c r="D129" s="46" t="s">
        <v>106</v>
      </c>
      <c r="E129" s="154">
        <f>E90</f>
        <v>0</v>
      </c>
      <c r="F129" s="154">
        <f>F90</f>
        <v>20</v>
      </c>
      <c r="G129" s="154">
        <f>G90</f>
        <v>20</v>
      </c>
      <c r="H129" s="154">
        <f>H90</f>
        <v>22</v>
      </c>
      <c r="I129" s="154">
        <f>I90</f>
        <v>2</v>
      </c>
      <c r="J129" s="55"/>
      <c r="K129" s="203"/>
    </row>
    <row r="130" spans="1:11" ht="27.6">
      <c r="A130" s="45"/>
      <c r="B130" s="175">
        <v>170</v>
      </c>
      <c r="C130" s="24"/>
      <c r="D130" s="46" t="s">
        <v>107</v>
      </c>
      <c r="E130" s="154">
        <f>E95</f>
        <v>0</v>
      </c>
      <c r="F130" s="15"/>
      <c r="G130" s="154">
        <f>G95</f>
        <v>0</v>
      </c>
      <c r="H130" s="154">
        <f>H95</f>
        <v>0</v>
      </c>
      <c r="I130" s="154">
        <f>I95</f>
        <v>0</v>
      </c>
      <c r="J130" s="55"/>
      <c r="K130" s="203"/>
    </row>
    <row r="131" spans="1:11" ht="27.6">
      <c r="A131" s="45"/>
      <c r="B131" s="175">
        <v>171</v>
      </c>
      <c r="C131" s="24"/>
      <c r="D131" s="46" t="s">
        <v>108</v>
      </c>
      <c r="E131" s="154">
        <f>E105</f>
        <v>0.9</v>
      </c>
      <c r="F131" s="154">
        <f>F105</f>
        <v>1</v>
      </c>
      <c r="G131" s="154">
        <f>G105</f>
        <v>1</v>
      </c>
      <c r="H131" s="154">
        <f>H105</f>
        <v>1.1000000000000001</v>
      </c>
      <c r="I131" s="154">
        <f>I105</f>
        <v>9.9999999999999964E-2</v>
      </c>
      <c r="J131" s="55"/>
      <c r="K131" s="203"/>
    </row>
    <row r="132" spans="1:11" ht="27.6">
      <c r="A132" s="45"/>
      <c r="B132" s="175">
        <v>180</v>
      </c>
      <c r="C132" s="24"/>
      <c r="D132" s="46" t="s">
        <v>109</v>
      </c>
      <c r="E132" s="154">
        <f>E122</f>
        <v>2.81</v>
      </c>
      <c r="F132" s="154">
        <f>F122</f>
        <v>17</v>
      </c>
      <c r="G132" s="154">
        <f>G122</f>
        <v>17</v>
      </c>
      <c r="H132" s="154">
        <f>H122</f>
        <v>18.7</v>
      </c>
      <c r="I132" s="154">
        <f>I122</f>
        <v>1.7000000000000011</v>
      </c>
      <c r="J132" s="55"/>
      <c r="K132" s="203"/>
    </row>
    <row r="133" spans="1:11" ht="27.6">
      <c r="A133" s="45"/>
      <c r="B133" s="178"/>
      <c r="C133" s="45"/>
      <c r="D133" s="214" t="s">
        <v>17</v>
      </c>
      <c r="E133" s="34">
        <f>SUM(E124:E132)</f>
        <v>319.75</v>
      </c>
      <c r="F133" s="34">
        <f>SUM(F124:F132)</f>
        <v>839.87000000000012</v>
      </c>
      <c r="G133" s="34">
        <f>SUM(G124:G132)</f>
        <v>845.16000000000008</v>
      </c>
      <c r="H133" s="34">
        <f>SUM(H124:H132)</f>
        <v>910.81000000000006</v>
      </c>
      <c r="I133" s="34">
        <f>SUM(I123:I132)</f>
        <v>65.649999999999991</v>
      </c>
      <c r="J133" s="55"/>
      <c r="K133" s="203"/>
    </row>
    <row r="134" spans="1:11" ht="42">
      <c r="A134" s="18">
        <v>10</v>
      </c>
      <c r="B134" s="183">
        <v>320</v>
      </c>
      <c r="C134" s="97"/>
      <c r="D134" s="44" t="s">
        <v>515</v>
      </c>
      <c r="E134" s="25"/>
      <c r="F134" s="90"/>
      <c r="G134" s="25"/>
      <c r="H134" s="25"/>
      <c r="I134" s="90"/>
      <c r="J134" s="98"/>
    </row>
    <row r="135" spans="1:11" ht="42">
      <c r="A135" s="45"/>
      <c r="B135" s="184"/>
      <c r="C135" s="24">
        <v>10</v>
      </c>
      <c r="D135" s="44" t="s">
        <v>110</v>
      </c>
      <c r="E135" s="25"/>
      <c r="F135" s="90"/>
      <c r="G135" s="25"/>
      <c r="H135" s="25"/>
      <c r="I135" s="90"/>
      <c r="J135" s="98"/>
    </row>
    <row r="136" spans="1:11" ht="21">
      <c r="A136" s="99"/>
      <c r="B136" s="185"/>
      <c r="C136" s="99"/>
      <c r="D136" s="46" t="s">
        <v>518</v>
      </c>
      <c r="E136" s="15"/>
      <c r="F136" s="100">
        <v>120</v>
      </c>
      <c r="G136" s="15">
        <v>120</v>
      </c>
      <c r="H136" s="15">
        <v>500</v>
      </c>
      <c r="I136" s="29">
        <f>H136-G136</f>
        <v>380</v>
      </c>
      <c r="J136" s="98"/>
    </row>
    <row r="137" spans="1:11" ht="21">
      <c r="A137" s="99"/>
      <c r="B137" s="185"/>
      <c r="C137" s="99"/>
      <c r="D137" s="46" t="s">
        <v>519</v>
      </c>
      <c r="E137" s="8"/>
      <c r="F137" s="100">
        <v>150</v>
      </c>
      <c r="G137" s="15">
        <v>150</v>
      </c>
      <c r="H137" s="15">
        <v>150</v>
      </c>
      <c r="I137" s="29">
        <f>H137-G137</f>
        <v>0</v>
      </c>
      <c r="J137" s="98"/>
    </row>
    <row r="138" spans="1:11" ht="21">
      <c r="A138" s="99"/>
      <c r="B138" s="185"/>
      <c r="C138" s="99"/>
      <c r="D138" s="44" t="s">
        <v>111</v>
      </c>
      <c r="E138" s="8"/>
      <c r="F138" s="156"/>
      <c r="G138" s="8"/>
      <c r="H138" s="8"/>
      <c r="I138" s="83"/>
      <c r="J138" s="98"/>
    </row>
    <row r="139" spans="1:11" ht="21">
      <c r="A139" s="99"/>
      <c r="B139" s="185"/>
      <c r="C139" s="99"/>
      <c r="D139" s="44" t="s">
        <v>112</v>
      </c>
      <c r="E139" s="8"/>
      <c r="F139" s="156"/>
      <c r="G139" s="8"/>
      <c r="H139" s="8"/>
      <c r="I139" s="83"/>
      <c r="J139" s="98"/>
    </row>
    <row r="140" spans="1:11" ht="21">
      <c r="A140" s="99"/>
      <c r="B140" s="185"/>
      <c r="C140" s="24">
        <v>20</v>
      </c>
      <c r="D140" s="44" t="s">
        <v>113</v>
      </c>
      <c r="E140" s="8"/>
      <c r="F140" s="156"/>
      <c r="G140" s="8"/>
      <c r="H140" s="8"/>
      <c r="I140" s="101"/>
      <c r="J140" s="98"/>
    </row>
    <row r="141" spans="1:11" ht="21">
      <c r="A141" s="99"/>
      <c r="B141" s="185"/>
      <c r="C141" s="102"/>
      <c r="D141" s="46" t="s">
        <v>114</v>
      </c>
      <c r="E141" s="15"/>
      <c r="F141" s="157">
        <v>3</v>
      </c>
      <c r="G141" s="15">
        <v>3</v>
      </c>
      <c r="H141" s="15">
        <v>3.3</v>
      </c>
      <c r="I141" s="29">
        <f>H141-G141</f>
        <v>0.29999999999999982</v>
      </c>
      <c r="J141" s="98"/>
    </row>
    <row r="142" spans="1:11" ht="21">
      <c r="A142" s="99"/>
      <c r="B142" s="185"/>
      <c r="C142" s="102"/>
      <c r="D142" s="46" t="s">
        <v>115</v>
      </c>
      <c r="E142" s="100"/>
      <c r="F142" s="157">
        <v>15</v>
      </c>
      <c r="G142" s="100">
        <v>15</v>
      </c>
      <c r="H142" s="100">
        <v>15</v>
      </c>
      <c r="I142" s="29">
        <f>H142-G142</f>
        <v>0</v>
      </c>
      <c r="J142" s="98"/>
    </row>
    <row r="143" spans="1:11" ht="22.5" customHeight="1">
      <c r="A143" s="99"/>
      <c r="B143" s="185"/>
      <c r="C143" s="102"/>
      <c r="D143" s="46" t="s">
        <v>460</v>
      </c>
      <c r="E143" s="100"/>
      <c r="F143" s="157"/>
      <c r="G143" s="100"/>
      <c r="H143" s="100"/>
      <c r="I143" s="101"/>
      <c r="J143" s="83"/>
    </row>
    <row r="144" spans="1:11" ht="21">
      <c r="A144" s="99"/>
      <c r="B144" s="185"/>
      <c r="C144" s="102"/>
      <c r="D144" s="46" t="s">
        <v>116</v>
      </c>
      <c r="E144" s="100"/>
      <c r="F144" s="157"/>
      <c r="G144" s="100"/>
      <c r="H144" s="100"/>
      <c r="I144" s="101"/>
      <c r="J144" s="83"/>
    </row>
    <row r="145" spans="1:10" ht="21">
      <c r="A145" s="99"/>
      <c r="B145" s="185"/>
      <c r="C145" s="102"/>
      <c r="D145" s="46" t="s">
        <v>117</v>
      </c>
      <c r="E145" s="100"/>
      <c r="F145" s="157">
        <v>7</v>
      </c>
      <c r="G145" s="100">
        <v>7</v>
      </c>
      <c r="H145" s="100">
        <v>10</v>
      </c>
      <c r="I145" s="29">
        <f t="shared" ref="I145:I150" si="0">H145-G145</f>
        <v>3</v>
      </c>
      <c r="J145" s="83"/>
    </row>
    <row r="146" spans="1:10" ht="21">
      <c r="A146" s="99"/>
      <c r="B146" s="185"/>
      <c r="C146" s="102"/>
      <c r="D146" s="46" t="s">
        <v>118</v>
      </c>
      <c r="E146" s="100"/>
      <c r="F146" s="157">
        <v>7</v>
      </c>
      <c r="G146" s="100">
        <v>7</v>
      </c>
      <c r="H146" s="100">
        <v>10</v>
      </c>
      <c r="I146" s="29">
        <f t="shared" si="0"/>
        <v>3</v>
      </c>
      <c r="J146" s="83"/>
    </row>
    <row r="147" spans="1:10" ht="21">
      <c r="A147" s="99"/>
      <c r="B147" s="185"/>
      <c r="C147" s="102"/>
      <c r="D147" s="46" t="s">
        <v>461</v>
      </c>
      <c r="E147" s="100"/>
      <c r="F147" s="157">
        <v>35</v>
      </c>
      <c r="G147" s="100">
        <v>35</v>
      </c>
      <c r="H147" s="100">
        <v>40</v>
      </c>
      <c r="I147" s="29">
        <f t="shared" si="0"/>
        <v>5</v>
      </c>
      <c r="J147" s="83"/>
    </row>
    <row r="148" spans="1:10" ht="25.5" customHeight="1">
      <c r="A148" s="99"/>
      <c r="B148" s="185"/>
      <c r="C148" s="102"/>
      <c r="D148" s="46" t="s">
        <v>462</v>
      </c>
      <c r="E148" s="100"/>
      <c r="F148" s="157">
        <v>35</v>
      </c>
      <c r="G148" s="100">
        <v>35</v>
      </c>
      <c r="H148" s="100">
        <v>40</v>
      </c>
      <c r="I148" s="29">
        <f t="shared" si="0"/>
        <v>5</v>
      </c>
      <c r="J148" s="83"/>
    </row>
    <row r="149" spans="1:10" ht="21">
      <c r="A149" s="99"/>
      <c r="B149" s="185"/>
      <c r="C149" s="102"/>
      <c r="D149" s="46" t="s">
        <v>119</v>
      </c>
      <c r="F149" s="157">
        <v>15</v>
      </c>
      <c r="G149" s="100">
        <v>15</v>
      </c>
      <c r="H149" s="100">
        <v>16.5</v>
      </c>
      <c r="I149" s="29">
        <f t="shared" si="0"/>
        <v>1.5</v>
      </c>
      <c r="J149" s="83"/>
    </row>
    <row r="150" spans="1:10" ht="21">
      <c r="A150" s="99"/>
      <c r="B150" s="185"/>
      <c r="C150" s="102"/>
      <c r="D150" s="46" t="s">
        <v>120</v>
      </c>
      <c r="E150" s="100"/>
      <c r="F150" s="157">
        <v>120</v>
      </c>
      <c r="G150" s="100">
        <v>120</v>
      </c>
      <c r="H150" s="100">
        <v>120</v>
      </c>
      <c r="I150" s="29">
        <f t="shared" si="0"/>
        <v>0</v>
      </c>
      <c r="J150" s="83"/>
    </row>
    <row r="151" spans="1:10" ht="21">
      <c r="A151" s="45"/>
      <c r="B151" s="178"/>
      <c r="C151" s="24">
        <v>30</v>
      </c>
      <c r="D151" s="44" t="s">
        <v>477</v>
      </c>
      <c r="F151" s="157"/>
      <c r="I151" s="15"/>
      <c r="J151" s="55"/>
    </row>
    <row r="152" spans="1:10" ht="42">
      <c r="A152" s="45"/>
      <c r="B152" s="178"/>
      <c r="C152" s="24">
        <v>40</v>
      </c>
      <c r="D152" s="44" t="s">
        <v>486</v>
      </c>
      <c r="E152" s="15"/>
      <c r="F152" s="26">
        <v>10</v>
      </c>
      <c r="G152" s="29">
        <v>10</v>
      </c>
      <c r="H152" s="29">
        <v>10</v>
      </c>
      <c r="I152" s="29">
        <f>H152-G152</f>
        <v>0</v>
      </c>
      <c r="J152" s="55"/>
    </row>
    <row r="153" spans="1:10" ht="21">
      <c r="A153" s="45"/>
      <c r="B153" s="178"/>
      <c r="C153" s="24">
        <v>60</v>
      </c>
      <c r="D153" s="44" t="s">
        <v>469</v>
      </c>
      <c r="E153" s="8"/>
      <c r="F153" s="157"/>
      <c r="G153" s="8"/>
      <c r="H153" s="8"/>
      <c r="I153" s="8"/>
      <c r="J153" s="55"/>
    </row>
    <row r="154" spans="1:10" ht="21">
      <c r="A154" s="45"/>
      <c r="B154" s="178"/>
      <c r="C154" s="24">
        <v>80</v>
      </c>
      <c r="D154" s="44" t="s">
        <v>121</v>
      </c>
      <c r="E154" s="8"/>
      <c r="F154" s="157"/>
      <c r="G154" s="8"/>
      <c r="H154" s="8"/>
      <c r="I154" s="8"/>
      <c r="J154" s="55"/>
    </row>
    <row r="155" spans="1:10" ht="21">
      <c r="A155" s="45"/>
      <c r="B155" s="186"/>
      <c r="C155" s="103"/>
      <c r="D155" s="104" t="s">
        <v>122</v>
      </c>
      <c r="E155" s="34"/>
      <c r="F155" s="34">
        <f>SUM(F134:F154)</f>
        <v>517</v>
      </c>
      <c r="G155" s="34">
        <f>SUM(G136:G154)</f>
        <v>517</v>
      </c>
      <c r="H155" s="34">
        <f>SUM(H136:H154)</f>
        <v>914.8</v>
      </c>
      <c r="I155" s="29">
        <f>SUM(I134:I154)</f>
        <v>397.8</v>
      </c>
      <c r="J155" s="105"/>
    </row>
    <row r="156" spans="1:10" ht="42">
      <c r="A156" s="18">
        <v>11</v>
      </c>
      <c r="B156" s="175">
        <v>330</v>
      </c>
      <c r="C156" s="36">
        <v>10</v>
      </c>
      <c r="D156" s="44" t="s">
        <v>470</v>
      </c>
      <c r="E156" s="45"/>
      <c r="F156" s="25"/>
      <c r="G156" s="45"/>
      <c r="H156" s="45"/>
      <c r="I156" s="25"/>
      <c r="J156" s="17"/>
    </row>
    <row r="157" spans="1:10" ht="21">
      <c r="A157" s="45"/>
      <c r="B157" s="178"/>
      <c r="C157" s="24">
        <v>20</v>
      </c>
      <c r="D157" s="44" t="s">
        <v>471</v>
      </c>
      <c r="E157" s="25"/>
      <c r="F157" s="25"/>
      <c r="G157" s="25"/>
      <c r="H157" s="25"/>
      <c r="I157" s="25"/>
      <c r="J157" s="17"/>
    </row>
    <row r="158" spans="1:10" ht="21">
      <c r="A158" s="45"/>
      <c r="B158" s="178"/>
      <c r="C158" s="24">
        <v>30</v>
      </c>
      <c r="D158" s="44" t="s">
        <v>472</v>
      </c>
      <c r="E158" s="25"/>
      <c r="F158" s="25"/>
      <c r="G158" s="25"/>
      <c r="H158" s="25"/>
      <c r="I158" s="25"/>
      <c r="J158" s="17"/>
    </row>
    <row r="159" spans="1:10" ht="63">
      <c r="A159" s="45"/>
      <c r="B159" s="178"/>
      <c r="C159" s="24">
        <v>40</v>
      </c>
      <c r="D159" s="44" t="s">
        <v>514</v>
      </c>
      <c r="E159" s="25"/>
      <c r="F159" s="25"/>
      <c r="G159" s="25"/>
      <c r="H159" s="25"/>
      <c r="I159" s="25"/>
      <c r="J159" s="17"/>
    </row>
    <row r="160" spans="1:10" ht="63">
      <c r="A160" s="45"/>
      <c r="B160" s="178"/>
      <c r="C160" s="24">
        <v>50</v>
      </c>
      <c r="D160" s="44" t="s">
        <v>479</v>
      </c>
      <c r="E160" s="25"/>
      <c r="F160" s="26">
        <v>100</v>
      </c>
      <c r="G160" s="26">
        <v>100</v>
      </c>
      <c r="H160" s="26">
        <v>100</v>
      </c>
      <c r="I160" s="29">
        <f>H160-G160</f>
        <v>0</v>
      </c>
      <c r="J160" s="55"/>
    </row>
    <row r="161" spans="1:10" ht="42">
      <c r="A161" s="45"/>
      <c r="B161" s="178"/>
      <c r="C161" s="24">
        <v>60</v>
      </c>
      <c r="D161" s="44" t="s">
        <v>480</v>
      </c>
      <c r="E161" s="25"/>
      <c r="F161" s="156"/>
      <c r="G161" s="25"/>
      <c r="H161" s="25"/>
      <c r="I161" s="8"/>
      <c r="J161" s="55"/>
    </row>
    <row r="162" spans="1:10" ht="21">
      <c r="A162" s="45"/>
      <c r="B162" s="178"/>
      <c r="C162" s="24">
        <v>70</v>
      </c>
      <c r="D162" s="44" t="s">
        <v>473</v>
      </c>
      <c r="E162" s="25"/>
      <c r="F162" s="156"/>
      <c r="G162" s="25"/>
      <c r="H162" s="25"/>
      <c r="I162" s="8"/>
      <c r="J162" s="55"/>
    </row>
    <row r="163" spans="1:10" ht="21">
      <c r="A163" s="45"/>
      <c r="B163" s="178"/>
      <c r="C163" s="24">
        <v>80</v>
      </c>
      <c r="D163" s="62" t="s">
        <v>123</v>
      </c>
      <c r="E163" s="25"/>
      <c r="F163" s="156"/>
      <c r="G163" s="25"/>
      <c r="H163" s="25"/>
      <c r="I163" s="8"/>
      <c r="J163" s="55"/>
    </row>
    <row r="164" spans="1:10" ht="21">
      <c r="A164" s="103"/>
      <c r="B164" s="186"/>
      <c r="C164" s="96"/>
      <c r="D164" s="24" t="s">
        <v>124</v>
      </c>
      <c r="E164" s="106"/>
      <c r="F164" s="34">
        <v>100</v>
      </c>
      <c r="G164" s="143">
        <f>SUM(G160:G163)</f>
        <v>100</v>
      </c>
      <c r="H164" s="143">
        <f>SUM(H160:H163)</f>
        <v>100</v>
      </c>
      <c r="I164" s="34">
        <f>H164-G164</f>
        <v>0</v>
      </c>
      <c r="J164" s="55"/>
    </row>
    <row r="165" spans="1:10" ht="42">
      <c r="A165" s="18">
        <v>12</v>
      </c>
      <c r="B165" s="170">
        <v>331</v>
      </c>
      <c r="C165" s="36">
        <v>10</v>
      </c>
      <c r="D165" s="7" t="s">
        <v>481</v>
      </c>
      <c r="E165" s="25"/>
      <c r="F165" s="25"/>
      <c r="G165" s="25"/>
      <c r="H165" s="25"/>
      <c r="I165" s="25"/>
      <c r="J165" s="17"/>
    </row>
    <row r="166" spans="1:10" ht="21">
      <c r="A166" s="45"/>
      <c r="B166" s="178"/>
      <c r="C166" s="24">
        <v>20</v>
      </c>
      <c r="D166" s="7" t="s">
        <v>474</v>
      </c>
      <c r="E166" s="25"/>
      <c r="F166" s="25"/>
      <c r="G166" s="25"/>
      <c r="H166" s="25"/>
      <c r="I166" s="25"/>
      <c r="J166" s="17"/>
    </row>
    <row r="167" spans="1:10" ht="21">
      <c r="A167" s="45"/>
      <c r="B167" s="178"/>
      <c r="C167" s="24">
        <v>30</v>
      </c>
      <c r="D167" s="7" t="s">
        <v>475</v>
      </c>
      <c r="E167" s="25"/>
      <c r="F167" s="25"/>
      <c r="G167" s="25"/>
      <c r="H167" s="25"/>
      <c r="I167" s="25"/>
      <c r="J167" s="17"/>
    </row>
    <row r="168" spans="1:10" ht="21">
      <c r="A168" s="45"/>
      <c r="B168" s="178"/>
      <c r="C168" s="24">
        <v>40</v>
      </c>
      <c r="D168" s="7" t="s">
        <v>476</v>
      </c>
      <c r="E168" s="25"/>
      <c r="F168" s="25"/>
      <c r="G168" s="25"/>
      <c r="H168" s="25"/>
      <c r="I168" s="25"/>
      <c r="J168" s="17"/>
    </row>
    <row r="169" spans="1:10" ht="21">
      <c r="A169" s="45"/>
      <c r="B169" s="178"/>
      <c r="C169" s="24">
        <v>50</v>
      </c>
      <c r="D169" s="7" t="s">
        <v>478</v>
      </c>
      <c r="E169" s="25"/>
      <c r="F169" s="25"/>
      <c r="G169" s="25"/>
      <c r="H169" s="25"/>
      <c r="I169" s="25"/>
      <c r="J169" s="17"/>
    </row>
    <row r="170" spans="1:10" ht="21">
      <c r="A170" s="45"/>
      <c r="B170" s="178"/>
      <c r="C170" s="24">
        <v>60</v>
      </c>
      <c r="D170" s="7" t="s">
        <v>125</v>
      </c>
      <c r="E170" s="25"/>
      <c r="F170" s="25"/>
      <c r="G170" s="25"/>
      <c r="H170" s="25"/>
      <c r="I170" s="25"/>
      <c r="J170" s="17"/>
    </row>
    <row r="171" spans="1:10" ht="21">
      <c r="A171" s="45"/>
      <c r="B171" s="178"/>
      <c r="C171" s="24">
        <v>70</v>
      </c>
      <c r="D171" s="7" t="s">
        <v>126</v>
      </c>
      <c r="E171" s="25"/>
      <c r="F171" s="25"/>
      <c r="G171" s="25"/>
      <c r="H171" s="25"/>
      <c r="I171" s="25"/>
      <c r="J171" s="17"/>
    </row>
    <row r="172" spans="1:10" ht="21">
      <c r="A172" s="45"/>
      <c r="B172" s="178"/>
      <c r="C172" s="24">
        <v>80</v>
      </c>
      <c r="D172" s="7" t="s">
        <v>127</v>
      </c>
      <c r="E172" s="25"/>
      <c r="F172" s="25"/>
      <c r="G172" s="25"/>
      <c r="H172" s="25"/>
      <c r="I172" s="25"/>
      <c r="J172" s="17"/>
    </row>
    <row r="173" spans="1:10" ht="21">
      <c r="A173" s="103"/>
      <c r="B173" s="186"/>
      <c r="C173" s="7"/>
      <c r="D173" s="27" t="s">
        <v>128</v>
      </c>
      <c r="E173" s="106"/>
      <c r="F173" s="25"/>
      <c r="G173" s="106"/>
      <c r="H173" s="106"/>
      <c r="I173" s="25"/>
      <c r="J173" s="17"/>
    </row>
    <row r="174" spans="1:10" ht="20.25" customHeight="1">
      <c r="A174" s="18">
        <v>13</v>
      </c>
      <c r="B174" s="175">
        <v>340</v>
      </c>
      <c r="C174" s="214" t="s">
        <v>129</v>
      </c>
      <c r="D174" s="7" t="s">
        <v>130</v>
      </c>
      <c r="E174" s="29"/>
      <c r="F174" s="26"/>
      <c r="G174" s="29"/>
      <c r="H174" s="29"/>
      <c r="I174" s="29"/>
      <c r="J174" s="61"/>
    </row>
    <row r="175" spans="1:10" ht="20.25" customHeight="1">
      <c r="A175" s="18"/>
      <c r="B175" s="175"/>
      <c r="C175" s="214">
        <v>10</v>
      </c>
      <c r="D175" s="16" t="s">
        <v>506</v>
      </c>
      <c r="E175" s="26">
        <v>27.58</v>
      </c>
      <c r="F175" s="157">
        <v>40</v>
      </c>
      <c r="G175" s="26">
        <v>40</v>
      </c>
      <c r="H175" s="26">
        <v>44</v>
      </c>
      <c r="I175" s="29">
        <f>H175-G175</f>
        <v>4</v>
      </c>
      <c r="J175" s="61"/>
    </row>
    <row r="176" spans="1:10" ht="20.25" customHeight="1">
      <c r="A176" s="108"/>
      <c r="B176" s="187"/>
      <c r="C176" s="24">
        <v>30</v>
      </c>
      <c r="D176" s="7" t="s">
        <v>463</v>
      </c>
      <c r="E176" s="8"/>
      <c r="F176" s="156"/>
      <c r="G176" s="8"/>
      <c r="H176" s="8"/>
      <c r="I176" s="29"/>
      <c r="J176" s="55"/>
    </row>
    <row r="177" spans="1:10" ht="20.25" customHeight="1">
      <c r="A177" s="108"/>
      <c r="B177" s="187"/>
      <c r="C177" s="24">
        <v>80</v>
      </c>
      <c r="D177" s="7" t="s">
        <v>131</v>
      </c>
      <c r="E177" s="15"/>
      <c r="F177" s="156"/>
      <c r="G177" s="15"/>
      <c r="H177" s="15"/>
      <c r="I177" s="15"/>
      <c r="J177" s="55"/>
    </row>
    <row r="178" spans="1:10" ht="20.25" customHeight="1">
      <c r="A178" s="108"/>
      <c r="B178" s="187"/>
      <c r="C178" s="109"/>
      <c r="D178" s="16" t="s">
        <v>132</v>
      </c>
      <c r="E178" s="15"/>
      <c r="F178" s="156"/>
      <c r="G178" s="15"/>
      <c r="H178" s="15"/>
      <c r="I178" s="15"/>
      <c r="J178" s="55"/>
    </row>
    <row r="179" spans="1:10" ht="20.25" customHeight="1">
      <c r="A179" s="108"/>
      <c r="B179" s="187"/>
      <c r="C179" s="109"/>
      <c r="D179" s="16" t="s">
        <v>133</v>
      </c>
      <c r="E179" s="15"/>
      <c r="F179" s="156"/>
      <c r="G179" s="15"/>
      <c r="H179" s="15"/>
      <c r="I179" s="15"/>
      <c r="J179" s="55"/>
    </row>
    <row r="180" spans="1:10" ht="20.25" customHeight="1">
      <c r="A180" s="108"/>
      <c r="B180" s="187"/>
      <c r="C180" s="109"/>
      <c r="D180" s="16" t="s">
        <v>134</v>
      </c>
      <c r="E180" s="15"/>
      <c r="F180" s="156"/>
      <c r="G180" s="15"/>
      <c r="H180" s="15"/>
      <c r="I180" s="15"/>
      <c r="J180" s="55"/>
    </row>
    <row r="181" spans="1:10" ht="20.25" customHeight="1">
      <c r="A181" s="108"/>
      <c r="B181" s="187"/>
      <c r="C181" s="109"/>
      <c r="D181" s="16" t="s">
        <v>135</v>
      </c>
      <c r="E181" s="15"/>
      <c r="F181" s="156"/>
      <c r="G181" s="15"/>
      <c r="H181" s="15"/>
      <c r="I181" s="15"/>
      <c r="J181" s="55"/>
    </row>
    <row r="182" spans="1:10" ht="20.25" customHeight="1">
      <c r="A182" s="110"/>
      <c r="B182" s="187"/>
      <c r="C182" s="27"/>
      <c r="D182" s="7" t="s">
        <v>136</v>
      </c>
      <c r="E182" s="34">
        <f>SUM(E174:E181)</f>
        <v>27.58</v>
      </c>
      <c r="F182" s="34">
        <f>SUM(F174:F181)</f>
        <v>40</v>
      </c>
      <c r="G182" s="34">
        <f>SUM(G174:G181)</f>
        <v>40</v>
      </c>
      <c r="H182" s="34">
        <f>SUM(H174:H181)</f>
        <v>44</v>
      </c>
      <c r="I182" s="34">
        <f>SUM(I174:I181)</f>
        <v>4</v>
      </c>
      <c r="J182" s="55"/>
    </row>
    <row r="183" spans="1:10" ht="20.25" customHeight="1">
      <c r="A183" s="18">
        <v>14</v>
      </c>
      <c r="B183" s="170">
        <v>341</v>
      </c>
      <c r="C183" s="36">
        <v>10</v>
      </c>
      <c r="D183" s="7" t="s">
        <v>465</v>
      </c>
      <c r="E183" s="8"/>
      <c r="F183" s="156"/>
      <c r="G183" s="8"/>
      <c r="H183" s="8"/>
      <c r="I183" s="29"/>
      <c r="J183" s="55"/>
    </row>
    <row r="184" spans="1:10" ht="20.25" customHeight="1">
      <c r="A184" s="45"/>
      <c r="B184" s="178"/>
      <c r="C184" s="24">
        <v>80</v>
      </c>
      <c r="D184" s="27" t="s">
        <v>137</v>
      </c>
      <c r="E184" s="8"/>
      <c r="F184" s="156"/>
      <c r="G184" s="8"/>
      <c r="H184" s="8"/>
      <c r="I184" s="41"/>
      <c r="J184" s="55"/>
    </row>
    <row r="185" spans="1:10" ht="20.25" customHeight="1">
      <c r="A185" s="103"/>
      <c r="B185" s="186"/>
      <c r="C185" s="88"/>
      <c r="D185" s="27" t="s">
        <v>138</v>
      </c>
      <c r="E185" s="8"/>
      <c r="F185" s="156"/>
      <c r="G185" s="8"/>
      <c r="H185" s="8"/>
      <c r="I185" s="107"/>
      <c r="J185" s="55"/>
    </row>
    <row r="186" spans="1:10" ht="20.25" customHeight="1">
      <c r="A186" s="18">
        <v>15</v>
      </c>
      <c r="B186" s="170">
        <v>350</v>
      </c>
      <c r="C186" s="67">
        <v>10</v>
      </c>
      <c r="D186" s="44" t="s">
        <v>139</v>
      </c>
      <c r="E186" s="25"/>
      <c r="F186" s="156"/>
      <c r="G186" s="25"/>
      <c r="H186" s="25"/>
      <c r="I186" s="25"/>
      <c r="J186" s="17"/>
    </row>
    <row r="187" spans="1:10" ht="20.25" customHeight="1">
      <c r="A187" s="108"/>
      <c r="B187" s="187"/>
      <c r="C187" s="109"/>
      <c r="D187" s="46" t="s">
        <v>140</v>
      </c>
      <c r="E187" s="25"/>
      <c r="F187" s="156"/>
      <c r="G187" s="25"/>
      <c r="H187" s="25"/>
      <c r="I187" s="25"/>
      <c r="J187" s="17"/>
    </row>
    <row r="188" spans="1:10" ht="20.25" customHeight="1">
      <c r="A188" s="108"/>
      <c r="B188" s="187"/>
      <c r="C188" s="109"/>
      <c r="D188" s="46" t="s">
        <v>141</v>
      </c>
      <c r="E188" s="25"/>
      <c r="F188" s="156"/>
      <c r="G188" s="25"/>
      <c r="H188" s="25"/>
      <c r="I188" s="25"/>
      <c r="J188" s="17"/>
    </row>
    <row r="189" spans="1:10" ht="20.25" customHeight="1">
      <c r="A189" s="108"/>
      <c r="B189" s="187"/>
      <c r="C189" s="109"/>
      <c r="D189" s="46" t="s">
        <v>142</v>
      </c>
      <c r="E189" s="25"/>
      <c r="F189" s="156"/>
      <c r="G189" s="25"/>
      <c r="H189" s="25"/>
      <c r="I189" s="25"/>
      <c r="J189" s="17"/>
    </row>
    <row r="190" spans="1:10" ht="20.25" customHeight="1">
      <c r="A190" s="108"/>
      <c r="B190" s="187"/>
      <c r="C190" s="109"/>
      <c r="D190" s="46" t="s">
        <v>143</v>
      </c>
      <c r="E190" s="25"/>
      <c r="F190" s="156"/>
      <c r="G190" s="25"/>
      <c r="H190" s="25"/>
      <c r="I190" s="25"/>
      <c r="J190" s="17"/>
    </row>
    <row r="191" spans="1:10" ht="20.25" customHeight="1">
      <c r="A191" s="108"/>
      <c r="B191" s="187"/>
      <c r="C191" s="109"/>
      <c r="D191" s="46" t="s">
        <v>144</v>
      </c>
      <c r="E191" s="25"/>
      <c r="F191" s="156"/>
      <c r="G191" s="25"/>
      <c r="H191" s="25"/>
      <c r="I191" s="25"/>
      <c r="J191" s="17"/>
    </row>
    <row r="192" spans="1:10" ht="20.25" customHeight="1">
      <c r="A192" s="108"/>
      <c r="B192" s="187"/>
      <c r="C192" s="109"/>
      <c r="D192" s="46" t="s">
        <v>145</v>
      </c>
      <c r="E192" s="25">
        <v>1.7</v>
      </c>
      <c r="F192" s="156"/>
      <c r="G192" s="25"/>
      <c r="H192" s="25"/>
      <c r="I192" s="25"/>
      <c r="J192" s="17"/>
    </row>
    <row r="193" spans="1:10" ht="20.25" customHeight="1">
      <c r="A193" s="108"/>
      <c r="B193" s="187"/>
      <c r="C193" s="24">
        <v>11</v>
      </c>
      <c r="D193" s="44" t="s">
        <v>146</v>
      </c>
      <c r="E193" s="25"/>
      <c r="F193" s="156"/>
      <c r="G193" s="25"/>
      <c r="H193" s="25"/>
      <c r="I193" s="25"/>
      <c r="J193" s="17"/>
    </row>
    <row r="194" spans="1:10" ht="20.25" customHeight="1">
      <c r="A194" s="108"/>
      <c r="B194" s="187"/>
      <c r="C194" s="111"/>
      <c r="D194" s="46" t="s">
        <v>147</v>
      </c>
      <c r="E194" s="25"/>
      <c r="F194" s="156"/>
      <c r="G194" s="25"/>
      <c r="H194" s="25"/>
      <c r="I194" s="25"/>
      <c r="J194" s="17"/>
    </row>
    <row r="195" spans="1:10" ht="20.25" customHeight="1">
      <c r="A195" s="108"/>
      <c r="B195" s="187"/>
      <c r="C195" s="111"/>
      <c r="D195" s="46" t="s">
        <v>148</v>
      </c>
      <c r="E195" s="25"/>
      <c r="F195" s="156"/>
      <c r="G195" s="25"/>
      <c r="H195" s="25"/>
      <c r="I195" s="25"/>
      <c r="J195" s="17"/>
    </row>
    <row r="196" spans="1:10" ht="20.25" customHeight="1">
      <c r="A196" s="108"/>
      <c r="B196" s="187"/>
      <c r="C196" s="111"/>
      <c r="D196" s="46" t="s">
        <v>149</v>
      </c>
      <c r="E196" s="25"/>
      <c r="F196" s="156"/>
      <c r="G196" s="25"/>
      <c r="H196" s="25"/>
      <c r="I196" s="25"/>
      <c r="J196" s="17"/>
    </row>
    <row r="197" spans="1:10" ht="20.25" customHeight="1">
      <c r="A197" s="108"/>
      <c r="B197" s="187"/>
      <c r="C197" s="111"/>
      <c r="D197" s="46" t="s">
        <v>150</v>
      </c>
      <c r="E197" s="25"/>
      <c r="F197" s="156"/>
      <c r="G197" s="25"/>
      <c r="H197" s="25"/>
      <c r="I197" s="25"/>
      <c r="J197" s="17"/>
    </row>
    <row r="198" spans="1:10" ht="20.25" customHeight="1">
      <c r="A198" s="108"/>
      <c r="B198" s="187"/>
      <c r="C198" s="111"/>
      <c r="D198" s="46" t="s">
        <v>151</v>
      </c>
      <c r="E198" s="25">
        <v>14.67</v>
      </c>
      <c r="F198" s="156"/>
      <c r="G198" s="25"/>
      <c r="H198" s="25"/>
      <c r="I198" s="25"/>
      <c r="J198" s="17"/>
    </row>
    <row r="199" spans="1:10" ht="20.25" customHeight="1">
      <c r="A199" s="108"/>
      <c r="B199" s="187"/>
      <c r="C199" s="111"/>
      <c r="D199" s="46" t="s">
        <v>152</v>
      </c>
      <c r="E199" s="25"/>
      <c r="F199" s="156"/>
      <c r="G199" s="25"/>
      <c r="H199" s="25"/>
      <c r="I199" s="25"/>
      <c r="J199" s="17"/>
    </row>
    <row r="200" spans="1:10" ht="21">
      <c r="A200" s="108"/>
      <c r="B200" s="187"/>
      <c r="C200" s="24">
        <v>12</v>
      </c>
      <c r="D200" s="44" t="s">
        <v>466</v>
      </c>
      <c r="E200" s="25"/>
      <c r="F200" s="156"/>
      <c r="G200" s="25"/>
      <c r="H200" s="25"/>
      <c r="I200" s="25"/>
      <c r="J200" s="17"/>
    </row>
    <row r="201" spans="1:10" ht="30" customHeight="1">
      <c r="A201" s="108"/>
      <c r="B201" s="187"/>
      <c r="C201" s="24">
        <v>20</v>
      </c>
      <c r="D201" s="44" t="s">
        <v>153</v>
      </c>
      <c r="E201" s="25"/>
      <c r="F201" s="156"/>
      <c r="G201" s="25"/>
      <c r="H201" s="25"/>
      <c r="I201" s="25"/>
      <c r="J201" s="17"/>
    </row>
    <row r="202" spans="1:10" ht="30" customHeight="1">
      <c r="A202" s="112"/>
      <c r="B202" s="188"/>
      <c r="C202" s="113"/>
      <c r="D202" s="81" t="s">
        <v>154</v>
      </c>
      <c r="E202" s="22">
        <v>65.819999999999993</v>
      </c>
      <c r="F202" s="156"/>
      <c r="G202" s="22"/>
      <c r="H202" s="22"/>
      <c r="I202" s="22"/>
      <c r="J202" s="23"/>
    </row>
    <row r="203" spans="1:10" ht="30" customHeight="1">
      <c r="A203" s="112"/>
      <c r="B203" s="188"/>
      <c r="C203" s="113"/>
      <c r="D203" s="81" t="s">
        <v>155</v>
      </c>
      <c r="E203" s="22">
        <v>6.03</v>
      </c>
      <c r="F203" s="156"/>
      <c r="G203" s="22"/>
      <c r="H203" s="22"/>
      <c r="I203" s="22"/>
      <c r="J203" s="23"/>
    </row>
    <row r="204" spans="1:10" ht="30" customHeight="1">
      <c r="A204" s="112"/>
      <c r="B204" s="188"/>
      <c r="C204" s="113"/>
      <c r="D204" s="81" t="s">
        <v>156</v>
      </c>
      <c r="E204" s="166">
        <v>16.8</v>
      </c>
      <c r="F204" s="156"/>
      <c r="G204" s="166"/>
      <c r="H204" s="166"/>
      <c r="I204" s="22"/>
      <c r="J204" s="23"/>
    </row>
    <row r="205" spans="1:10" ht="30" customHeight="1">
      <c r="A205" s="112"/>
      <c r="B205" s="188"/>
      <c r="C205" s="113"/>
      <c r="D205" s="81" t="s">
        <v>157</v>
      </c>
      <c r="E205" s="22"/>
      <c r="F205" s="156"/>
      <c r="G205" s="22"/>
      <c r="H205" s="22"/>
      <c r="I205" s="22"/>
      <c r="J205" s="23"/>
    </row>
    <row r="206" spans="1:10" ht="30" customHeight="1">
      <c r="A206" s="112"/>
      <c r="B206" s="188"/>
      <c r="C206" s="113"/>
      <c r="D206" s="81" t="s">
        <v>158</v>
      </c>
      <c r="E206" s="22"/>
      <c r="F206" s="156"/>
      <c r="G206" s="22"/>
      <c r="H206" s="22"/>
      <c r="I206" s="22"/>
      <c r="J206" s="23"/>
    </row>
    <row r="207" spans="1:10" ht="30" customHeight="1">
      <c r="A207" s="112"/>
      <c r="B207" s="188"/>
      <c r="C207" s="113"/>
      <c r="D207" s="81" t="s">
        <v>159</v>
      </c>
      <c r="E207" s="22"/>
      <c r="F207" s="156"/>
      <c r="G207" s="22"/>
      <c r="H207" s="22"/>
      <c r="I207" s="22"/>
      <c r="J207" s="23"/>
    </row>
    <row r="208" spans="1:10" ht="30" customHeight="1">
      <c r="A208" s="108"/>
      <c r="B208" s="187"/>
      <c r="C208" s="111"/>
      <c r="D208" s="46" t="s">
        <v>160</v>
      </c>
      <c r="E208" s="25"/>
      <c r="F208" s="156"/>
      <c r="G208" s="25"/>
      <c r="H208" s="25"/>
      <c r="I208" s="25"/>
      <c r="J208" s="17"/>
    </row>
    <row r="209" spans="1:10" ht="30" customHeight="1">
      <c r="A209" s="108"/>
      <c r="B209" s="187"/>
      <c r="C209" s="24">
        <v>30</v>
      </c>
      <c r="D209" s="62" t="s">
        <v>161</v>
      </c>
      <c r="E209" s="25"/>
      <c r="F209" s="156"/>
      <c r="G209" s="25"/>
      <c r="H209" s="25"/>
      <c r="I209" s="25"/>
      <c r="J209" s="17"/>
    </row>
    <row r="210" spans="1:10" ht="24.9" customHeight="1">
      <c r="A210" s="108"/>
      <c r="B210" s="187"/>
      <c r="C210" s="111"/>
      <c r="D210" s="46" t="s">
        <v>162</v>
      </c>
      <c r="E210" s="25"/>
      <c r="F210" s="156"/>
      <c r="G210" s="25"/>
      <c r="H210" s="25"/>
      <c r="I210" s="25"/>
      <c r="J210" s="17"/>
    </row>
    <row r="211" spans="1:10" ht="24.9" customHeight="1">
      <c r="A211" s="108"/>
      <c r="B211" s="187"/>
      <c r="C211" s="111"/>
      <c r="D211" s="46" t="s">
        <v>442</v>
      </c>
      <c r="E211" s="25">
        <v>0.88</v>
      </c>
      <c r="F211" s="156"/>
      <c r="G211" s="25"/>
      <c r="H211" s="25"/>
      <c r="I211" s="25"/>
      <c r="J211" s="17"/>
    </row>
    <row r="212" spans="1:10" ht="24.9" customHeight="1">
      <c r="A212" s="108"/>
      <c r="B212" s="187"/>
      <c r="C212" s="111"/>
      <c r="D212" s="46" t="s">
        <v>163</v>
      </c>
      <c r="E212" s="25"/>
      <c r="F212" s="156"/>
      <c r="G212" s="25"/>
      <c r="H212" s="25"/>
      <c r="I212" s="25"/>
      <c r="J212" s="17"/>
    </row>
    <row r="213" spans="1:10" ht="24.9" customHeight="1">
      <c r="A213" s="108"/>
      <c r="B213" s="187"/>
      <c r="C213" s="111"/>
      <c r="D213" s="46" t="s">
        <v>164</v>
      </c>
      <c r="E213" s="25">
        <v>1.1200000000000001</v>
      </c>
      <c r="F213" s="156"/>
      <c r="G213" s="25"/>
      <c r="H213" s="25"/>
      <c r="I213" s="25"/>
      <c r="J213" s="17"/>
    </row>
    <row r="214" spans="1:10" ht="24.9" customHeight="1">
      <c r="A214" s="108"/>
      <c r="B214" s="187"/>
      <c r="C214" s="111"/>
      <c r="D214" s="46" t="s">
        <v>165</v>
      </c>
      <c r="E214" s="25"/>
      <c r="F214" s="156"/>
      <c r="G214" s="25"/>
      <c r="H214" s="25"/>
      <c r="I214" s="25"/>
      <c r="J214" s="17"/>
    </row>
    <row r="215" spans="1:10" ht="24.9" customHeight="1">
      <c r="A215" s="108"/>
      <c r="B215" s="187"/>
      <c r="C215" s="111"/>
      <c r="D215" s="46" t="s">
        <v>166</v>
      </c>
      <c r="E215" s="25">
        <v>1.73</v>
      </c>
      <c r="F215" s="156"/>
      <c r="G215" s="25"/>
      <c r="H215" s="25"/>
      <c r="I215" s="25"/>
      <c r="J215" s="17"/>
    </row>
    <row r="216" spans="1:10" ht="24.9" customHeight="1">
      <c r="A216" s="108"/>
      <c r="B216" s="187"/>
      <c r="C216" s="111"/>
      <c r="D216" s="46" t="s">
        <v>167</v>
      </c>
      <c r="E216" s="25"/>
      <c r="F216" s="156"/>
      <c r="G216" s="25"/>
      <c r="H216" s="25"/>
      <c r="I216" s="25"/>
      <c r="J216" s="17"/>
    </row>
    <row r="217" spans="1:10" ht="24.9" customHeight="1">
      <c r="A217" s="108"/>
      <c r="B217" s="187"/>
      <c r="C217" s="111"/>
      <c r="D217" s="46" t="s">
        <v>443</v>
      </c>
      <c r="E217" s="25">
        <v>0.59</v>
      </c>
      <c r="F217" s="156"/>
      <c r="G217" s="25"/>
      <c r="H217" s="25"/>
      <c r="I217" s="25"/>
      <c r="J217" s="17"/>
    </row>
    <row r="218" spans="1:10" ht="22.5" customHeight="1">
      <c r="A218" s="108"/>
      <c r="B218" s="187"/>
      <c r="C218" s="111"/>
      <c r="D218" s="44" t="s">
        <v>168</v>
      </c>
      <c r="E218" s="106">
        <f>SUM(E186:E217)</f>
        <v>109.34</v>
      </c>
      <c r="F218" s="156"/>
      <c r="G218" s="106">
        <f>SUM(G186:G217)</f>
        <v>0</v>
      </c>
      <c r="H218" s="106">
        <f>SUM(H186:H217)</f>
        <v>0</v>
      </c>
      <c r="I218" s="25"/>
      <c r="J218" s="17"/>
    </row>
    <row r="219" spans="1:10" ht="42">
      <c r="A219" s="108"/>
      <c r="B219" s="189">
        <v>320</v>
      </c>
      <c r="C219" s="114"/>
      <c r="D219" s="44" t="s">
        <v>169</v>
      </c>
      <c r="E219" s="15">
        <f>E155</f>
        <v>0</v>
      </c>
      <c r="F219" s="157">
        <f>F155</f>
        <v>517</v>
      </c>
      <c r="G219" s="15">
        <f>G155</f>
        <v>517</v>
      </c>
      <c r="H219" s="15">
        <f>H155</f>
        <v>914.8</v>
      </c>
      <c r="I219" s="29">
        <f t="shared" ref="I219:I224" si="1">H219-G219</f>
        <v>397.79999999999995</v>
      </c>
      <c r="J219" s="17"/>
    </row>
    <row r="220" spans="1:10" ht="30" customHeight="1">
      <c r="A220" s="108"/>
      <c r="B220" s="190">
        <v>330</v>
      </c>
      <c r="C220" s="115"/>
      <c r="D220" s="46" t="s">
        <v>170</v>
      </c>
      <c r="E220" s="15">
        <f>E164</f>
        <v>0</v>
      </c>
      <c r="F220" s="157">
        <f>F164</f>
        <v>100</v>
      </c>
      <c r="G220" s="15">
        <f>G164</f>
        <v>100</v>
      </c>
      <c r="H220" s="15">
        <f>H164</f>
        <v>100</v>
      </c>
      <c r="I220" s="29">
        <f t="shared" si="1"/>
        <v>0</v>
      </c>
      <c r="J220" s="17"/>
    </row>
    <row r="221" spans="1:10" ht="30" customHeight="1">
      <c r="A221" s="108"/>
      <c r="B221" s="190">
        <v>331</v>
      </c>
      <c r="C221" s="115"/>
      <c r="D221" s="46" t="s">
        <v>171</v>
      </c>
      <c r="E221" s="15">
        <f>E173</f>
        <v>0</v>
      </c>
      <c r="G221" s="15">
        <f>G173</f>
        <v>0</v>
      </c>
      <c r="H221" s="15">
        <f>H173</f>
        <v>0</v>
      </c>
      <c r="I221" s="29">
        <f t="shared" si="1"/>
        <v>0</v>
      </c>
      <c r="J221" s="17"/>
    </row>
    <row r="222" spans="1:10" ht="30" customHeight="1">
      <c r="A222" s="108"/>
      <c r="B222" s="190">
        <v>340</v>
      </c>
      <c r="C222" s="115"/>
      <c r="D222" s="46" t="s">
        <v>172</v>
      </c>
      <c r="E222" s="15">
        <f>E182</f>
        <v>27.58</v>
      </c>
      <c r="F222" s="157">
        <f>F182</f>
        <v>40</v>
      </c>
      <c r="G222" s="15">
        <f>G182</f>
        <v>40</v>
      </c>
      <c r="H222" s="15">
        <f>H182</f>
        <v>44</v>
      </c>
      <c r="I222" s="29">
        <f t="shared" si="1"/>
        <v>4</v>
      </c>
      <c r="J222" s="17"/>
    </row>
    <row r="223" spans="1:10" ht="30" customHeight="1">
      <c r="A223" s="108"/>
      <c r="B223" s="190">
        <v>341</v>
      </c>
      <c r="C223" s="115"/>
      <c r="D223" s="46" t="s">
        <v>173</v>
      </c>
      <c r="E223" s="15">
        <f>E185</f>
        <v>0</v>
      </c>
      <c r="F223" s="157"/>
      <c r="G223" s="15">
        <f>G185</f>
        <v>0</v>
      </c>
      <c r="H223" s="15">
        <f>H185</f>
        <v>0</v>
      </c>
      <c r="I223" s="29">
        <f t="shared" si="1"/>
        <v>0</v>
      </c>
      <c r="J223" s="17"/>
    </row>
    <row r="224" spans="1:10" ht="30" customHeight="1">
      <c r="A224" s="108"/>
      <c r="B224" s="190">
        <v>350</v>
      </c>
      <c r="C224" s="115"/>
      <c r="D224" s="46" t="s">
        <v>174</v>
      </c>
      <c r="E224" s="15">
        <f>E218</f>
        <v>109.34</v>
      </c>
      <c r="F224" s="15"/>
      <c r="G224" s="15">
        <f>G218</f>
        <v>0</v>
      </c>
      <c r="H224" s="15">
        <f>H218</f>
        <v>0</v>
      </c>
      <c r="I224" s="29">
        <f t="shared" si="1"/>
        <v>0</v>
      </c>
      <c r="J224" s="17"/>
    </row>
    <row r="225" spans="1:10" ht="30" customHeight="1">
      <c r="A225" s="116"/>
      <c r="B225" s="187"/>
      <c r="C225" s="109"/>
      <c r="D225" s="74" t="s">
        <v>175</v>
      </c>
      <c r="E225" s="34">
        <f>SUM(E219:E224)</f>
        <v>136.92000000000002</v>
      </c>
      <c r="F225" s="34">
        <f>SUM(F219:F224)</f>
        <v>657</v>
      </c>
      <c r="G225" s="34">
        <f>SUM(G219:G224)</f>
        <v>657</v>
      </c>
      <c r="H225" s="34">
        <f>SUM(H219:H224)</f>
        <v>1058.8</v>
      </c>
      <c r="I225" s="34">
        <f>SUM(I219:I224)</f>
        <v>401.79999999999995</v>
      </c>
      <c r="J225" s="17"/>
    </row>
    <row r="226" spans="1:10" ht="30" customHeight="1">
      <c r="A226" s="116"/>
      <c r="B226" s="187"/>
      <c r="C226" s="109"/>
      <c r="D226" s="74" t="s">
        <v>508</v>
      </c>
      <c r="E226" s="34">
        <f>E133</f>
        <v>319.75</v>
      </c>
      <c r="F226" s="34">
        <v>839.87</v>
      </c>
      <c r="G226" s="34">
        <f>G133</f>
        <v>845.16000000000008</v>
      </c>
      <c r="H226" s="34">
        <f>H133</f>
        <v>910.81000000000006</v>
      </c>
      <c r="I226" s="34">
        <f>H226-G226</f>
        <v>65.649999999999977</v>
      </c>
      <c r="J226" s="17"/>
    </row>
    <row r="227" spans="1:10" ht="30" customHeight="1">
      <c r="A227" s="116"/>
      <c r="B227" s="187"/>
      <c r="C227" s="109"/>
      <c r="D227" s="74" t="s">
        <v>509</v>
      </c>
      <c r="E227" s="34">
        <f>E225</f>
        <v>136.92000000000002</v>
      </c>
      <c r="F227" s="34">
        <v>657</v>
      </c>
      <c r="G227" s="34">
        <f>G225</f>
        <v>657</v>
      </c>
      <c r="H227" s="34">
        <f>H225</f>
        <v>1058.8</v>
      </c>
      <c r="I227" s="34">
        <f>H227-G227</f>
        <v>401.79999999999995</v>
      </c>
      <c r="J227" s="17"/>
    </row>
    <row r="228" spans="1:10" ht="30" customHeight="1">
      <c r="A228" s="116"/>
      <c r="B228" s="187"/>
      <c r="C228" s="109"/>
      <c r="D228" s="74" t="s">
        <v>510</v>
      </c>
      <c r="E228" s="34">
        <v>64.77</v>
      </c>
      <c r="F228" s="34">
        <v>121.85</v>
      </c>
      <c r="G228" s="34">
        <v>121.85</v>
      </c>
      <c r="H228" s="34">
        <v>142</v>
      </c>
      <c r="I228" s="34">
        <f>H228-G228</f>
        <v>20.150000000000006</v>
      </c>
      <c r="J228" s="17"/>
    </row>
    <row r="229" spans="1:10" ht="21">
      <c r="A229" s="108"/>
      <c r="B229" s="187"/>
      <c r="C229" s="109"/>
      <c r="D229" s="44" t="s">
        <v>176</v>
      </c>
      <c r="E229" s="41">
        <f>SUM(E226:E228)</f>
        <v>521.44000000000005</v>
      </c>
      <c r="F229" s="41">
        <f>SUM(F226:F228)</f>
        <v>1618.7199999999998</v>
      </c>
      <c r="G229" s="41">
        <f>SUM(G226:G228)</f>
        <v>1624.01</v>
      </c>
      <c r="H229" s="41">
        <f>SUM(H226:H228)</f>
        <v>2111.61</v>
      </c>
      <c r="I229" s="34">
        <f>SUM(I226:I228)</f>
        <v>487.59999999999991</v>
      </c>
      <c r="J229" s="17"/>
    </row>
    <row r="230" spans="1:10" ht="21">
      <c r="A230" s="164"/>
      <c r="B230" s="204"/>
      <c r="C230" s="205"/>
      <c r="D230" s="206"/>
      <c r="E230" s="66"/>
      <c r="F230" s="66"/>
      <c r="G230" s="207"/>
      <c r="H230" s="66"/>
      <c r="I230" s="207"/>
      <c r="J230" s="163"/>
    </row>
    <row r="231" spans="1:10" ht="21">
      <c r="A231" s="164"/>
      <c r="B231" s="204"/>
      <c r="C231" s="205"/>
      <c r="D231" s="206"/>
      <c r="E231" s="66"/>
      <c r="F231" s="66"/>
      <c r="G231" s="207"/>
      <c r="H231" s="66"/>
      <c r="I231" s="207"/>
      <c r="J231" s="163"/>
    </row>
    <row r="232" spans="1:10" ht="21">
      <c r="A232" s="164"/>
      <c r="B232" s="204"/>
      <c r="C232" s="205"/>
      <c r="D232" s="206"/>
      <c r="E232" s="66"/>
      <c r="F232" s="66"/>
      <c r="G232" s="207"/>
      <c r="H232" s="66"/>
      <c r="I232" s="207"/>
      <c r="J232" s="163"/>
    </row>
    <row r="233" spans="1:10" ht="21">
      <c r="A233" s="164"/>
      <c r="B233" s="204"/>
      <c r="C233" s="205"/>
      <c r="D233" s="206"/>
      <c r="E233" s="66"/>
      <c r="F233" s="66"/>
      <c r="G233" s="207"/>
      <c r="H233" s="66"/>
      <c r="I233" s="207"/>
      <c r="J233" s="163"/>
    </row>
    <row r="234" spans="1:10" ht="21">
      <c r="A234" s="164"/>
      <c r="B234" s="204"/>
      <c r="C234" s="205"/>
      <c r="D234" s="206"/>
      <c r="E234" s="66"/>
      <c r="F234" s="66"/>
      <c r="G234" s="207"/>
      <c r="H234" s="66"/>
      <c r="I234" s="207"/>
      <c r="J234" s="163"/>
    </row>
    <row r="235" spans="1:10" ht="21">
      <c r="A235" s="117"/>
      <c r="B235" s="191"/>
      <c r="C235" s="117"/>
      <c r="D235" s="118"/>
      <c r="I235" s="119"/>
      <c r="J235" s="119"/>
    </row>
    <row r="236" spans="1:10" ht="21">
      <c r="A236" s="120"/>
      <c r="B236" s="192"/>
      <c r="C236" s="121"/>
      <c r="D236" s="122"/>
      <c r="E236" s="123"/>
      <c r="F236" s="124"/>
      <c r="G236" s="124"/>
      <c r="H236" s="123"/>
      <c r="I236" s="252"/>
      <c r="J236" s="252"/>
    </row>
    <row r="237" spans="1:10" ht="21">
      <c r="A237" s="120"/>
      <c r="B237" s="192"/>
      <c r="C237" s="121"/>
      <c r="D237" s="122"/>
      <c r="E237" s="123"/>
      <c r="F237" s="124"/>
      <c r="G237" s="124"/>
      <c r="H237" s="123"/>
      <c r="I237" s="125"/>
      <c r="J237" s="125"/>
    </row>
    <row r="238" spans="1:10" ht="21">
      <c r="A238" s="120"/>
      <c r="B238" s="192"/>
      <c r="C238" s="121"/>
      <c r="D238" s="122"/>
      <c r="E238" s="123"/>
      <c r="F238" s="124"/>
      <c r="G238" s="124"/>
      <c r="H238" s="123"/>
      <c r="I238" s="125"/>
      <c r="J238" s="125"/>
    </row>
    <row r="239" spans="1:10" ht="21">
      <c r="A239" s="120"/>
      <c r="B239" s="192"/>
      <c r="C239" s="121"/>
      <c r="D239" s="122"/>
      <c r="E239" s="123"/>
      <c r="F239" s="124"/>
      <c r="G239" s="124"/>
      <c r="H239" s="123"/>
      <c r="I239" s="125"/>
      <c r="J239" s="125"/>
    </row>
    <row r="240" spans="1:10" ht="31.8">
      <c r="A240" s="242" t="s">
        <v>0</v>
      </c>
      <c r="B240" s="242"/>
      <c r="C240" s="242"/>
      <c r="D240" s="242"/>
      <c r="E240" s="242"/>
      <c r="F240" s="242"/>
      <c r="G240" s="242"/>
      <c r="H240" s="242"/>
      <c r="I240" s="242"/>
      <c r="J240" s="242"/>
    </row>
    <row r="241" spans="1:10" ht="21">
      <c r="A241" s="254" t="s">
        <v>504</v>
      </c>
      <c r="B241" s="254"/>
      <c r="C241" s="254"/>
      <c r="D241" s="254"/>
      <c r="E241" s="254"/>
      <c r="F241" s="254"/>
      <c r="G241" s="254"/>
      <c r="H241" s="254"/>
      <c r="I241" s="254"/>
      <c r="J241" s="254"/>
    </row>
    <row r="242" spans="1:10" ht="21">
      <c r="A242" s="218"/>
      <c r="B242" s="193"/>
      <c r="C242" s="218"/>
      <c r="D242" s="218"/>
      <c r="E242" s="218"/>
      <c r="F242" s="218"/>
      <c r="G242" s="218"/>
      <c r="H242" s="218"/>
      <c r="I242" s="218"/>
      <c r="J242" s="218"/>
    </row>
    <row r="243" spans="1:10" ht="21">
      <c r="A243" s="218"/>
      <c r="B243" s="193"/>
      <c r="C243" s="218"/>
      <c r="D243" s="218"/>
      <c r="E243" s="218"/>
      <c r="F243" s="218"/>
      <c r="G243" s="218"/>
      <c r="H243" s="218"/>
      <c r="I243" s="218"/>
      <c r="J243" s="218"/>
    </row>
    <row r="244" spans="1:10">
      <c r="A244" s="255" t="s">
        <v>1</v>
      </c>
      <c r="B244" s="255" t="s">
        <v>2</v>
      </c>
      <c r="C244" s="255" t="s">
        <v>3</v>
      </c>
      <c r="D244" s="257" t="s">
        <v>4</v>
      </c>
      <c r="E244" s="258" t="s">
        <v>502</v>
      </c>
      <c r="F244" s="255" t="s">
        <v>503</v>
      </c>
      <c r="G244" s="255" t="s">
        <v>500</v>
      </c>
      <c r="H244" s="255" t="s">
        <v>501</v>
      </c>
      <c r="I244" s="255" t="s">
        <v>5</v>
      </c>
      <c r="J244" s="245" t="s">
        <v>6</v>
      </c>
    </row>
    <row r="245" spans="1:10" ht="93" customHeight="1">
      <c r="A245" s="256"/>
      <c r="B245" s="256"/>
      <c r="C245" s="256"/>
      <c r="D245" s="257"/>
      <c r="E245" s="259"/>
      <c r="F245" s="256"/>
      <c r="G245" s="256"/>
      <c r="H245" s="256"/>
      <c r="I245" s="256"/>
      <c r="J245" s="246"/>
    </row>
    <row r="246" spans="1:10" ht="42">
      <c r="A246" s="126">
        <v>1</v>
      </c>
      <c r="B246" s="194">
        <v>210</v>
      </c>
      <c r="C246" s="28"/>
      <c r="D246" s="44" t="s">
        <v>177</v>
      </c>
      <c r="E246" s="11"/>
      <c r="F246" s="11"/>
      <c r="G246" s="11"/>
      <c r="H246" s="11"/>
      <c r="I246" s="11"/>
      <c r="J246" s="127"/>
    </row>
    <row r="247" spans="1:10" ht="21">
      <c r="A247" s="128"/>
      <c r="B247" s="195"/>
      <c r="C247" s="24">
        <v>10</v>
      </c>
      <c r="D247" s="62" t="s">
        <v>178</v>
      </c>
      <c r="E247" s="11"/>
      <c r="F247" s="11"/>
      <c r="G247" s="11"/>
      <c r="H247" s="11"/>
      <c r="I247" s="11"/>
      <c r="J247" s="127"/>
    </row>
    <row r="248" spans="1:10" ht="21">
      <c r="A248" s="128"/>
      <c r="B248" s="195"/>
      <c r="C248" s="129"/>
      <c r="D248" s="46" t="s">
        <v>179</v>
      </c>
      <c r="E248" s="15">
        <v>2.29</v>
      </c>
      <c r="F248" s="156">
        <v>4.71</v>
      </c>
      <c r="G248" s="15">
        <v>4.71</v>
      </c>
      <c r="H248" s="15">
        <v>5.23</v>
      </c>
      <c r="I248" s="29">
        <f>H248-G248</f>
        <v>0.52000000000000046</v>
      </c>
      <c r="J248" s="130"/>
    </row>
    <row r="249" spans="1:10" ht="21">
      <c r="A249" s="128"/>
      <c r="B249" s="195"/>
      <c r="C249" s="129"/>
      <c r="D249" s="46" t="s">
        <v>180</v>
      </c>
      <c r="E249" s="15">
        <v>212.42</v>
      </c>
      <c r="F249" s="156">
        <v>280.20999999999998</v>
      </c>
      <c r="G249" s="15">
        <v>280.70999999999998</v>
      </c>
      <c r="H249" s="15">
        <v>319.42</v>
      </c>
      <c r="I249" s="29">
        <f>H249-G249</f>
        <v>38.710000000000036</v>
      </c>
      <c r="J249" s="130"/>
    </row>
    <row r="250" spans="1:10" ht="21">
      <c r="A250" s="128"/>
      <c r="B250" s="195"/>
      <c r="C250" s="129"/>
      <c r="D250" s="46" t="s">
        <v>181</v>
      </c>
      <c r="E250" s="15"/>
      <c r="F250" s="156"/>
      <c r="G250" s="15"/>
      <c r="H250" s="15"/>
      <c r="I250" s="15"/>
      <c r="J250" s="130"/>
    </row>
    <row r="251" spans="1:10" ht="21">
      <c r="A251" s="131"/>
      <c r="B251" s="196"/>
      <c r="C251" s="132"/>
      <c r="D251" s="84" t="s">
        <v>182</v>
      </c>
      <c r="E251" s="51">
        <v>3.18</v>
      </c>
      <c r="F251" s="157">
        <v>4</v>
      </c>
      <c r="G251" s="51">
        <v>4</v>
      </c>
      <c r="H251" s="51">
        <v>4</v>
      </c>
      <c r="I251" s="29">
        <f>H251-G251</f>
        <v>0</v>
      </c>
      <c r="J251" s="133"/>
    </row>
    <row r="252" spans="1:10" ht="21">
      <c r="A252" s="128"/>
      <c r="B252" s="195"/>
      <c r="C252" s="24">
        <v>20</v>
      </c>
      <c r="D252" s="44" t="s">
        <v>183</v>
      </c>
      <c r="E252" s="15"/>
      <c r="F252" s="157"/>
      <c r="G252" s="15"/>
      <c r="H252" s="15"/>
      <c r="I252" s="58"/>
      <c r="J252" s="55"/>
    </row>
    <row r="253" spans="1:10" ht="21">
      <c r="A253" s="128"/>
      <c r="B253" s="195"/>
      <c r="C253" s="129"/>
      <c r="D253" s="46" t="s">
        <v>184</v>
      </c>
      <c r="E253" s="15"/>
      <c r="F253" s="157">
        <v>1</v>
      </c>
      <c r="G253" s="15">
        <v>0.5</v>
      </c>
      <c r="H253" s="15">
        <v>0.5</v>
      </c>
      <c r="I253" s="29">
        <f>H253-G253</f>
        <v>0</v>
      </c>
      <c r="J253" s="55"/>
    </row>
    <row r="254" spans="1:10" ht="21">
      <c r="A254" s="128"/>
      <c r="B254" s="195"/>
      <c r="C254" s="129"/>
      <c r="D254" s="46" t="s">
        <v>185</v>
      </c>
      <c r="E254" s="15"/>
      <c r="F254" s="157"/>
      <c r="G254" s="15"/>
      <c r="H254" s="15"/>
      <c r="I254" s="8"/>
      <c r="J254" s="55"/>
    </row>
    <row r="255" spans="1:10" ht="21">
      <c r="A255" s="128"/>
      <c r="B255" s="195"/>
      <c r="C255" s="129"/>
      <c r="D255" s="46" t="s">
        <v>186</v>
      </c>
      <c r="E255" s="15">
        <v>0.42</v>
      </c>
      <c r="F255" s="157">
        <v>1</v>
      </c>
      <c r="G255" s="15">
        <v>0.5</v>
      </c>
      <c r="H255" s="15">
        <v>0.5</v>
      </c>
      <c r="I255" s="29">
        <f>H255-G255</f>
        <v>0</v>
      </c>
      <c r="J255" s="55"/>
    </row>
    <row r="256" spans="1:10" ht="21">
      <c r="A256" s="128"/>
      <c r="B256" s="195"/>
      <c r="C256" s="129"/>
      <c r="D256" s="46" t="s">
        <v>187</v>
      </c>
      <c r="E256" s="15"/>
      <c r="F256" s="157"/>
      <c r="G256" s="15"/>
      <c r="H256" s="15"/>
      <c r="I256" s="8"/>
      <c r="J256" s="55"/>
    </row>
    <row r="257" spans="1:10" ht="21">
      <c r="A257" s="128"/>
      <c r="B257" s="195"/>
      <c r="C257" s="129"/>
      <c r="D257" s="46" t="s">
        <v>188</v>
      </c>
      <c r="E257" s="15">
        <v>2.84</v>
      </c>
      <c r="F257" s="157">
        <v>6</v>
      </c>
      <c r="G257" s="15">
        <v>4</v>
      </c>
      <c r="H257" s="15">
        <v>4</v>
      </c>
      <c r="I257" s="29">
        <f>H257-G257</f>
        <v>0</v>
      </c>
      <c r="J257" s="55"/>
    </row>
    <row r="258" spans="1:10" ht="21">
      <c r="A258" s="128"/>
      <c r="B258" s="195"/>
      <c r="C258" s="129"/>
      <c r="D258" s="46" t="s">
        <v>189</v>
      </c>
      <c r="E258" s="15"/>
      <c r="F258" s="156"/>
      <c r="G258" s="15"/>
      <c r="H258" s="15"/>
      <c r="I258" s="8"/>
      <c r="J258" s="55"/>
    </row>
    <row r="259" spans="1:10" ht="21">
      <c r="A259" s="128"/>
      <c r="B259" s="195"/>
      <c r="C259" s="129"/>
      <c r="D259" s="46" t="s">
        <v>521</v>
      </c>
      <c r="E259" s="15">
        <v>0</v>
      </c>
      <c r="F259" s="157">
        <v>0</v>
      </c>
      <c r="G259" s="15">
        <v>0</v>
      </c>
      <c r="H259" s="15">
        <v>2</v>
      </c>
      <c r="I259" s="15">
        <v>2</v>
      </c>
      <c r="J259" s="55"/>
    </row>
    <row r="260" spans="1:10" ht="42">
      <c r="A260" s="108"/>
      <c r="B260" s="187"/>
      <c r="C260" s="24">
        <v>30</v>
      </c>
      <c r="D260" s="44" t="s">
        <v>487</v>
      </c>
      <c r="E260" s="8"/>
      <c r="F260" s="156"/>
      <c r="G260" s="8"/>
      <c r="H260" s="8"/>
      <c r="I260" s="15"/>
      <c r="J260" s="55"/>
    </row>
    <row r="261" spans="1:10" ht="21">
      <c r="A261" s="108"/>
      <c r="B261" s="187"/>
      <c r="C261" s="86"/>
      <c r="D261" s="46" t="s">
        <v>190</v>
      </c>
      <c r="E261" s="8"/>
      <c r="F261" s="156"/>
      <c r="G261" s="8"/>
      <c r="H261" s="8"/>
      <c r="I261" s="15"/>
      <c r="J261" s="55"/>
    </row>
    <row r="262" spans="1:10" ht="21">
      <c r="A262" s="108"/>
      <c r="B262" s="187"/>
      <c r="C262" s="24">
        <v>40</v>
      </c>
      <c r="D262" s="44" t="s">
        <v>191</v>
      </c>
      <c r="E262" s="8"/>
      <c r="F262" s="156"/>
      <c r="G262" s="8"/>
      <c r="H262" s="8"/>
      <c r="I262" s="8"/>
      <c r="J262" s="55"/>
    </row>
    <row r="263" spans="1:10" ht="21">
      <c r="A263" s="108"/>
      <c r="B263" s="187"/>
      <c r="C263" s="129"/>
      <c r="D263" s="46" t="s">
        <v>192</v>
      </c>
      <c r="E263" s="8"/>
      <c r="F263" s="156"/>
      <c r="G263" s="8"/>
      <c r="H263" s="8"/>
      <c r="I263" s="8"/>
      <c r="J263" s="55"/>
    </row>
    <row r="264" spans="1:10" ht="42">
      <c r="A264" s="108"/>
      <c r="B264" s="187"/>
      <c r="C264" s="129"/>
      <c r="D264" s="46" t="s">
        <v>193</v>
      </c>
      <c r="E264" s="45"/>
      <c r="F264" s="45"/>
      <c r="G264" s="45"/>
      <c r="H264" s="45"/>
      <c r="I264" s="8"/>
      <c r="J264" s="55"/>
    </row>
    <row r="265" spans="1:10" ht="21">
      <c r="A265" s="110"/>
      <c r="B265" s="187"/>
      <c r="C265" s="134"/>
      <c r="D265" s="214" t="s">
        <v>194</v>
      </c>
      <c r="E265" s="34">
        <f>SUM(E247:E264)</f>
        <v>221.14999999999998</v>
      </c>
      <c r="F265" s="34">
        <f>SUM(F246:F263)</f>
        <v>296.91999999999996</v>
      </c>
      <c r="G265" s="34">
        <f>SUM(G247:G264)</f>
        <v>294.41999999999996</v>
      </c>
      <c r="H265" s="34">
        <f>SUM(H247:H264)</f>
        <v>335.65000000000003</v>
      </c>
      <c r="I265" s="34">
        <f>SUM(I247:I264)</f>
        <v>41.23000000000004</v>
      </c>
      <c r="J265" s="55"/>
    </row>
    <row r="266" spans="1:10" ht="21">
      <c r="A266" s="135">
        <v>2</v>
      </c>
      <c r="B266" s="175">
        <v>220</v>
      </c>
      <c r="C266" s="67">
        <v>11</v>
      </c>
      <c r="D266" s="44" t="s">
        <v>195</v>
      </c>
      <c r="E266" s="25"/>
      <c r="F266" s="25"/>
      <c r="G266" s="25"/>
      <c r="H266" s="25"/>
      <c r="I266" s="25"/>
      <c r="J266" s="17"/>
    </row>
    <row r="267" spans="1:10" ht="21">
      <c r="A267" s="108"/>
      <c r="B267" s="187"/>
      <c r="C267" s="136"/>
      <c r="D267" s="46" t="s">
        <v>196</v>
      </c>
      <c r="E267" s="25"/>
      <c r="F267" s="15"/>
      <c r="G267" s="25"/>
      <c r="H267" s="25"/>
      <c r="I267" s="15"/>
      <c r="J267" s="17"/>
    </row>
    <row r="268" spans="1:10" ht="21">
      <c r="A268" s="108"/>
      <c r="B268" s="187"/>
      <c r="C268" s="136"/>
      <c r="D268" s="46" t="s">
        <v>197</v>
      </c>
      <c r="E268" s="25"/>
      <c r="F268" s="157">
        <v>0.15</v>
      </c>
      <c r="G268" s="25">
        <v>0.15</v>
      </c>
      <c r="H268" s="26">
        <v>0.2</v>
      </c>
      <c r="I268" s="29">
        <f>H268-G268</f>
        <v>5.0000000000000017E-2</v>
      </c>
      <c r="J268" s="17"/>
    </row>
    <row r="269" spans="1:10" ht="21">
      <c r="A269" s="108"/>
      <c r="B269" s="187"/>
      <c r="C269" s="136"/>
      <c r="D269" s="46" t="s">
        <v>198</v>
      </c>
      <c r="E269" s="25"/>
      <c r="F269" s="157"/>
      <c r="G269" s="25"/>
      <c r="H269" s="25"/>
      <c r="I269" s="15"/>
      <c r="J269" s="17"/>
    </row>
    <row r="270" spans="1:10" ht="21">
      <c r="A270" s="108"/>
      <c r="B270" s="187"/>
      <c r="C270" s="24">
        <v>12</v>
      </c>
      <c r="D270" s="44" t="s">
        <v>199</v>
      </c>
      <c r="E270" s="25"/>
      <c r="F270" s="157"/>
      <c r="G270" s="25"/>
      <c r="H270" s="25"/>
      <c r="I270" s="15"/>
      <c r="J270" s="17"/>
    </row>
    <row r="271" spans="1:10" ht="21">
      <c r="A271" s="108"/>
      <c r="B271" s="187"/>
      <c r="C271" s="136"/>
      <c r="D271" s="46" t="s">
        <v>200</v>
      </c>
      <c r="E271" s="15">
        <v>0.57999999999999996</v>
      </c>
      <c r="F271" s="157">
        <v>0.7</v>
      </c>
      <c r="G271" s="15">
        <v>1</v>
      </c>
      <c r="H271" s="15">
        <v>1</v>
      </c>
      <c r="I271" s="29">
        <f>H271-G271</f>
        <v>0</v>
      </c>
      <c r="J271" s="17"/>
    </row>
    <row r="272" spans="1:10" ht="21">
      <c r="A272" s="108"/>
      <c r="B272" s="187"/>
      <c r="C272" s="136"/>
      <c r="D272" s="46" t="s">
        <v>201</v>
      </c>
      <c r="E272" s="15">
        <v>0.06</v>
      </c>
      <c r="F272" s="157">
        <v>0.15</v>
      </c>
      <c r="G272" s="15">
        <v>0.15</v>
      </c>
      <c r="H272" s="15">
        <v>0.4</v>
      </c>
      <c r="I272" s="29">
        <f>H272-G272</f>
        <v>0.25</v>
      </c>
      <c r="J272" s="17"/>
    </row>
    <row r="273" spans="1:11" ht="21">
      <c r="A273" s="108"/>
      <c r="B273" s="187"/>
      <c r="C273" s="136"/>
      <c r="D273" s="46" t="s">
        <v>202</v>
      </c>
      <c r="E273" s="15">
        <v>0.03</v>
      </c>
      <c r="F273" s="157">
        <v>0.6</v>
      </c>
      <c r="G273" s="15">
        <v>0.3</v>
      </c>
      <c r="H273" s="15">
        <v>0.4</v>
      </c>
      <c r="I273" s="29">
        <f>H273-G273</f>
        <v>0.10000000000000003</v>
      </c>
      <c r="J273" s="17"/>
    </row>
    <row r="274" spans="1:11" ht="21">
      <c r="A274" s="108"/>
      <c r="B274" s="187"/>
      <c r="C274" s="24">
        <v>20</v>
      </c>
      <c r="D274" s="44" t="s">
        <v>203</v>
      </c>
      <c r="E274" s="25"/>
      <c r="F274" s="157"/>
      <c r="G274" s="25"/>
      <c r="H274" s="25"/>
      <c r="I274" s="25"/>
      <c r="J274" s="17"/>
    </row>
    <row r="275" spans="1:11" ht="21">
      <c r="A275" s="108"/>
      <c r="B275" s="187"/>
      <c r="C275" s="136"/>
      <c r="D275" s="46" t="s">
        <v>204</v>
      </c>
      <c r="E275" s="25"/>
      <c r="F275" s="157"/>
      <c r="G275" s="25"/>
      <c r="H275" s="25"/>
      <c r="I275" s="25"/>
      <c r="J275" s="17"/>
    </row>
    <row r="276" spans="1:11" ht="21">
      <c r="A276" s="108"/>
      <c r="B276" s="187"/>
      <c r="C276" s="136"/>
      <c r="D276" s="46" t="s">
        <v>205</v>
      </c>
      <c r="E276" s="25"/>
      <c r="F276" s="157">
        <v>0.15</v>
      </c>
      <c r="G276" s="25">
        <v>0.15</v>
      </c>
      <c r="H276" s="25">
        <v>0.15</v>
      </c>
      <c r="I276" s="29">
        <f>H276-G276</f>
        <v>0</v>
      </c>
      <c r="J276" s="17"/>
    </row>
    <row r="277" spans="1:11" ht="24.75" customHeight="1">
      <c r="A277" s="108"/>
      <c r="B277" s="187"/>
      <c r="C277" s="136"/>
      <c r="D277" s="46" t="s">
        <v>206</v>
      </c>
      <c r="E277" s="26">
        <v>0.01</v>
      </c>
      <c r="F277" s="157">
        <v>1</v>
      </c>
      <c r="G277" s="26">
        <v>1</v>
      </c>
      <c r="H277" s="26">
        <v>1</v>
      </c>
      <c r="I277" s="29">
        <f>H277-G277</f>
        <v>0</v>
      </c>
      <c r="J277" s="17"/>
    </row>
    <row r="278" spans="1:11" ht="24.75" customHeight="1">
      <c r="A278" s="108"/>
      <c r="B278" s="187"/>
      <c r="C278" s="136"/>
      <c r="D278" s="46" t="s">
        <v>207</v>
      </c>
      <c r="E278" s="25">
        <v>0.01</v>
      </c>
      <c r="F278" s="157">
        <v>0.15</v>
      </c>
      <c r="G278" s="25">
        <v>0.15</v>
      </c>
      <c r="H278" s="25">
        <v>0.15</v>
      </c>
      <c r="I278" s="29">
        <f>H278-G278</f>
        <v>0</v>
      </c>
      <c r="J278" s="17"/>
    </row>
    <row r="279" spans="1:11" ht="23.25" customHeight="1">
      <c r="A279" s="108"/>
      <c r="B279" s="187"/>
      <c r="C279" s="24">
        <v>21</v>
      </c>
      <c r="D279" s="44" t="s">
        <v>208</v>
      </c>
      <c r="E279" s="25"/>
      <c r="F279" s="157"/>
      <c r="G279" s="25"/>
      <c r="H279" s="25"/>
      <c r="I279" s="15"/>
      <c r="J279" s="17"/>
    </row>
    <row r="280" spans="1:11" ht="23.25" customHeight="1">
      <c r="A280" s="108"/>
      <c r="B280" s="187"/>
      <c r="C280" s="136"/>
      <c r="D280" s="46" t="s">
        <v>209</v>
      </c>
      <c r="E280" s="15"/>
      <c r="F280" s="157">
        <v>0.1</v>
      </c>
      <c r="G280" s="15">
        <v>0.1</v>
      </c>
      <c r="H280" s="15">
        <v>0.1</v>
      </c>
      <c r="I280" s="29">
        <f>H280-G280</f>
        <v>0</v>
      </c>
      <c r="J280" s="17"/>
    </row>
    <row r="281" spans="1:11" ht="23.25" customHeight="1">
      <c r="A281" s="108"/>
      <c r="B281" s="187"/>
      <c r="C281" s="136"/>
      <c r="D281" s="46" t="s">
        <v>210</v>
      </c>
      <c r="E281" s="15">
        <v>0.04</v>
      </c>
      <c r="F281" s="157">
        <v>1.25</v>
      </c>
      <c r="G281" s="15">
        <v>2.29</v>
      </c>
      <c r="H281" s="15">
        <v>2.5</v>
      </c>
      <c r="I281" s="29">
        <f>H281-G281</f>
        <v>0.20999999999999996</v>
      </c>
      <c r="J281" s="17"/>
    </row>
    <row r="282" spans="1:11" ht="23.25" customHeight="1">
      <c r="A282" s="108"/>
      <c r="B282" s="187"/>
      <c r="C282" s="136"/>
      <c r="D282" s="46" t="s">
        <v>211</v>
      </c>
      <c r="E282" s="15">
        <v>0.05</v>
      </c>
      <c r="F282" s="157">
        <v>0.25</v>
      </c>
      <c r="G282" s="15">
        <v>0.25</v>
      </c>
      <c r="H282" s="15">
        <v>0.3</v>
      </c>
      <c r="I282" s="29">
        <f>H282-G282</f>
        <v>4.9999999999999989E-2</v>
      </c>
      <c r="J282" s="17"/>
    </row>
    <row r="283" spans="1:11" ht="22.8">
      <c r="A283" s="108"/>
      <c r="B283" s="187"/>
      <c r="C283" s="24">
        <v>30</v>
      </c>
      <c r="D283" s="44" t="s">
        <v>212</v>
      </c>
      <c r="E283" s="25"/>
      <c r="F283" s="157"/>
      <c r="G283" s="25"/>
      <c r="H283" s="25"/>
      <c r="I283" s="25"/>
      <c r="J283" s="17"/>
      <c r="K283" s="200"/>
    </row>
    <row r="284" spans="1:11" ht="22.8">
      <c r="A284" s="108"/>
      <c r="B284" s="187"/>
      <c r="C284" s="136"/>
      <c r="D284" s="46" t="s">
        <v>213</v>
      </c>
      <c r="E284" s="15">
        <v>0.32</v>
      </c>
      <c r="F284" s="157">
        <v>2</v>
      </c>
      <c r="G284" s="15">
        <v>2</v>
      </c>
      <c r="H284" s="15">
        <v>2</v>
      </c>
      <c r="I284" s="29">
        <f>H284-G284</f>
        <v>0</v>
      </c>
      <c r="J284" s="17"/>
      <c r="K284" s="200"/>
    </row>
    <row r="285" spans="1:11" ht="22.8">
      <c r="A285" s="108"/>
      <c r="B285" s="187"/>
      <c r="C285" s="136"/>
      <c r="D285" s="46" t="s">
        <v>214</v>
      </c>
      <c r="E285" s="15">
        <v>1.25</v>
      </c>
      <c r="F285" s="157"/>
      <c r="G285" s="15"/>
      <c r="H285" s="15"/>
      <c r="I285" s="15"/>
      <c r="J285" s="17"/>
      <c r="K285" s="200"/>
    </row>
    <row r="286" spans="1:11" ht="22.8">
      <c r="A286" s="108"/>
      <c r="B286" s="187"/>
      <c r="C286" s="24">
        <v>40</v>
      </c>
      <c r="D286" s="44" t="s">
        <v>215</v>
      </c>
      <c r="E286" s="15"/>
      <c r="F286" s="157"/>
      <c r="G286" s="15"/>
      <c r="H286" s="15"/>
      <c r="I286" s="25"/>
      <c r="J286" s="17"/>
      <c r="K286" s="200"/>
    </row>
    <row r="287" spans="1:11" ht="22.8">
      <c r="A287" s="108"/>
      <c r="B287" s="187"/>
      <c r="C287" s="136"/>
      <c r="D287" s="46" t="s">
        <v>216</v>
      </c>
      <c r="E287" s="15"/>
      <c r="F287" s="157">
        <v>0.05</v>
      </c>
      <c r="G287" s="15">
        <v>0.05</v>
      </c>
      <c r="H287" s="15">
        <v>0.05</v>
      </c>
      <c r="I287" s="29">
        <f>H287-G287</f>
        <v>0</v>
      </c>
      <c r="J287" s="17"/>
      <c r="K287" s="200"/>
    </row>
    <row r="288" spans="1:11" ht="22.8">
      <c r="A288" s="108"/>
      <c r="B288" s="187"/>
      <c r="C288" s="24">
        <v>50</v>
      </c>
      <c r="D288" s="44" t="s">
        <v>217</v>
      </c>
      <c r="E288" s="15">
        <v>0.32</v>
      </c>
      <c r="F288" s="157">
        <v>0.6</v>
      </c>
      <c r="G288" s="15">
        <v>0.6</v>
      </c>
      <c r="H288" s="15">
        <v>0.6</v>
      </c>
      <c r="I288" s="29">
        <f>H288-G288</f>
        <v>0</v>
      </c>
      <c r="J288" s="61"/>
      <c r="K288" s="200"/>
    </row>
    <row r="289" spans="1:11" ht="22.8">
      <c r="A289" s="108"/>
      <c r="B289" s="187"/>
      <c r="C289" s="24">
        <v>51</v>
      </c>
      <c r="D289" s="44" t="s">
        <v>218</v>
      </c>
      <c r="E289" s="15"/>
      <c r="F289" s="157"/>
      <c r="G289" s="15"/>
      <c r="H289" s="15"/>
      <c r="I289" s="15"/>
      <c r="J289" s="61"/>
      <c r="K289" s="200"/>
    </row>
    <row r="290" spans="1:11" ht="22.8">
      <c r="A290" s="108"/>
      <c r="B290" s="187"/>
      <c r="C290" s="111"/>
      <c r="D290" s="46" t="s">
        <v>219</v>
      </c>
      <c r="E290" s="15">
        <v>0.3</v>
      </c>
      <c r="F290" s="157">
        <v>2.5</v>
      </c>
      <c r="G290" s="15">
        <v>2.5</v>
      </c>
      <c r="H290" s="15">
        <v>2.5</v>
      </c>
      <c r="I290" s="29">
        <f>H290-G290</f>
        <v>0</v>
      </c>
      <c r="J290" s="61"/>
      <c r="K290" s="200"/>
    </row>
    <row r="291" spans="1:11" ht="22.8">
      <c r="A291" s="108"/>
      <c r="B291" s="187"/>
      <c r="C291" s="111"/>
      <c r="D291" s="46" t="s">
        <v>220</v>
      </c>
      <c r="E291" s="15"/>
      <c r="F291" s="157"/>
      <c r="G291" s="15"/>
      <c r="H291" s="15"/>
      <c r="I291" s="15"/>
      <c r="J291" s="61"/>
      <c r="K291" s="200"/>
    </row>
    <row r="292" spans="1:11" ht="22.8">
      <c r="A292" s="108"/>
      <c r="B292" s="187"/>
      <c r="C292" s="111"/>
      <c r="D292" s="46" t="s">
        <v>221</v>
      </c>
      <c r="E292" s="15"/>
      <c r="F292" s="157"/>
      <c r="G292" s="15"/>
      <c r="H292" s="15"/>
      <c r="I292" s="15"/>
      <c r="J292" s="61"/>
      <c r="K292" s="200"/>
    </row>
    <row r="293" spans="1:11" ht="22.8">
      <c r="A293" s="108"/>
      <c r="B293" s="187"/>
      <c r="C293" s="24">
        <v>52</v>
      </c>
      <c r="D293" s="44" t="s">
        <v>222</v>
      </c>
      <c r="E293" s="15"/>
      <c r="F293" s="157"/>
      <c r="G293" s="15"/>
      <c r="H293" s="15"/>
      <c r="I293" s="15"/>
      <c r="J293" s="61"/>
      <c r="K293" s="200"/>
    </row>
    <row r="294" spans="1:11" ht="22.8">
      <c r="A294" s="108"/>
      <c r="B294" s="187"/>
      <c r="C294" s="111"/>
      <c r="D294" s="46" t="s">
        <v>223</v>
      </c>
      <c r="E294" s="15"/>
      <c r="F294" s="157">
        <v>0.1</v>
      </c>
      <c r="G294" s="15">
        <v>0.1</v>
      </c>
      <c r="H294" s="15">
        <v>0.1</v>
      </c>
      <c r="I294" s="29">
        <f>H294-G294</f>
        <v>0</v>
      </c>
      <c r="J294" s="61"/>
      <c r="K294" s="200"/>
    </row>
    <row r="295" spans="1:11" ht="22.8">
      <c r="A295" s="108"/>
      <c r="B295" s="187"/>
      <c r="C295" s="111"/>
      <c r="D295" s="46" t="s">
        <v>224</v>
      </c>
      <c r="E295" s="15"/>
      <c r="F295" s="157">
        <v>0.1</v>
      </c>
      <c r="G295" s="15">
        <v>0.1</v>
      </c>
      <c r="H295" s="15">
        <v>0.1</v>
      </c>
      <c r="I295" s="29">
        <f>H295-G295</f>
        <v>0</v>
      </c>
      <c r="J295" s="61"/>
      <c r="K295" s="200"/>
    </row>
    <row r="296" spans="1:11" ht="22.8">
      <c r="A296" s="108"/>
      <c r="B296" s="187"/>
      <c r="C296" s="111"/>
      <c r="D296" s="46" t="s">
        <v>225</v>
      </c>
      <c r="E296" s="15"/>
      <c r="F296" s="157">
        <v>0.5</v>
      </c>
      <c r="G296" s="15">
        <v>0.5</v>
      </c>
      <c r="H296" s="15">
        <v>0.5</v>
      </c>
      <c r="I296" s="29">
        <f>H296-G296</f>
        <v>0</v>
      </c>
      <c r="J296" s="61"/>
      <c r="K296" s="200"/>
    </row>
    <row r="297" spans="1:11" ht="22.8">
      <c r="A297" s="108"/>
      <c r="B297" s="187"/>
      <c r="C297" s="24">
        <v>60</v>
      </c>
      <c r="D297" s="44" t="s">
        <v>226</v>
      </c>
      <c r="E297" s="15"/>
      <c r="F297" s="157"/>
      <c r="G297" s="15"/>
      <c r="H297" s="15"/>
      <c r="I297" s="15"/>
      <c r="J297" s="61"/>
      <c r="K297" s="200"/>
    </row>
    <row r="298" spans="1:11" ht="22.8">
      <c r="A298" s="108"/>
      <c r="B298" s="187"/>
      <c r="C298" s="111"/>
      <c r="D298" s="46" t="s">
        <v>227</v>
      </c>
      <c r="E298" s="15"/>
      <c r="F298" s="157">
        <v>0.5</v>
      </c>
      <c r="G298" s="15">
        <v>0.5</v>
      </c>
      <c r="H298" s="15">
        <v>0.5</v>
      </c>
      <c r="I298" s="29">
        <f>H298-G298</f>
        <v>0</v>
      </c>
      <c r="J298" s="61"/>
      <c r="K298" s="200"/>
    </row>
    <row r="299" spans="1:11" ht="22.8">
      <c r="A299" s="108"/>
      <c r="B299" s="187"/>
      <c r="C299" s="137"/>
      <c r="D299" s="46" t="s">
        <v>228</v>
      </c>
      <c r="E299" s="15">
        <v>2.52</v>
      </c>
      <c r="F299" s="157">
        <v>6</v>
      </c>
      <c r="G299" s="15">
        <v>6</v>
      </c>
      <c r="H299" s="15">
        <v>7</v>
      </c>
      <c r="I299" s="29">
        <f>H299-G299</f>
        <v>1</v>
      </c>
      <c r="J299" s="61"/>
      <c r="K299" s="200"/>
    </row>
    <row r="300" spans="1:11" ht="22.8">
      <c r="A300" s="108"/>
      <c r="B300" s="187"/>
      <c r="C300" s="137"/>
      <c r="D300" s="46" t="s">
        <v>229</v>
      </c>
      <c r="E300" s="15"/>
      <c r="F300" s="157">
        <v>2</v>
      </c>
      <c r="G300" s="15">
        <v>2</v>
      </c>
      <c r="H300" s="15">
        <v>2</v>
      </c>
      <c r="I300" s="29">
        <f>H300-G300</f>
        <v>0</v>
      </c>
      <c r="J300" s="61"/>
      <c r="K300" s="200"/>
    </row>
    <row r="301" spans="1:11" ht="22.8">
      <c r="A301" s="108"/>
      <c r="B301" s="187"/>
      <c r="C301" s="24">
        <v>61</v>
      </c>
      <c r="D301" s="44" t="s">
        <v>230</v>
      </c>
      <c r="E301" s="15"/>
      <c r="F301" s="157"/>
      <c r="G301" s="15"/>
      <c r="H301" s="15"/>
      <c r="I301" s="15"/>
      <c r="J301" s="61"/>
      <c r="K301" s="200"/>
    </row>
    <row r="302" spans="1:11" ht="22.8">
      <c r="A302" s="108"/>
      <c r="B302" s="187"/>
      <c r="C302" s="24">
        <v>80</v>
      </c>
      <c r="D302" s="44" t="s">
        <v>231</v>
      </c>
      <c r="E302" s="15"/>
      <c r="F302" s="157"/>
      <c r="G302" s="15"/>
      <c r="H302" s="15"/>
      <c r="I302" s="15"/>
      <c r="J302" s="61"/>
      <c r="K302" s="200"/>
    </row>
    <row r="303" spans="1:11" ht="22.8">
      <c r="A303" s="108"/>
      <c r="B303" s="187"/>
      <c r="C303" s="137"/>
      <c r="D303" s="46" t="s">
        <v>232</v>
      </c>
      <c r="E303" s="15">
        <v>0.36</v>
      </c>
      <c r="F303" s="157">
        <v>3</v>
      </c>
      <c r="G303" s="15">
        <v>3</v>
      </c>
      <c r="H303" s="15">
        <v>3</v>
      </c>
      <c r="I303" s="29">
        <f>H303-G303</f>
        <v>0</v>
      </c>
      <c r="J303" s="61"/>
      <c r="K303" s="200"/>
    </row>
    <row r="304" spans="1:11" ht="22.8">
      <c r="A304" s="108"/>
      <c r="B304" s="187"/>
      <c r="C304" s="108"/>
      <c r="D304" s="46" t="s">
        <v>233</v>
      </c>
      <c r="E304" s="15">
        <v>1.45</v>
      </c>
      <c r="F304" s="157">
        <v>7</v>
      </c>
      <c r="G304" s="15">
        <v>7</v>
      </c>
      <c r="H304" s="15">
        <v>7</v>
      </c>
      <c r="I304" s="29">
        <f>H304-G304</f>
        <v>0</v>
      </c>
      <c r="J304" s="61"/>
      <c r="K304" s="200"/>
    </row>
    <row r="305" spans="1:11" ht="22.8">
      <c r="A305" s="135"/>
      <c r="B305" s="195"/>
      <c r="C305" s="135"/>
      <c r="D305" s="214" t="s">
        <v>234</v>
      </c>
      <c r="E305" s="34">
        <f>SUM(E266:E304)</f>
        <v>7.3000000000000007</v>
      </c>
      <c r="F305" s="34">
        <f>SUM(F266:F304)</f>
        <v>28.849999999999998</v>
      </c>
      <c r="G305" s="34">
        <f>SUM(G266:G304)</f>
        <v>29.89</v>
      </c>
      <c r="H305" s="34">
        <f>SUM(H266:H304)</f>
        <v>31.549999999999997</v>
      </c>
      <c r="I305" s="34">
        <f>H305-G305</f>
        <v>1.6599999999999966</v>
      </c>
      <c r="J305" s="61"/>
      <c r="K305" s="200"/>
    </row>
    <row r="306" spans="1:11" ht="21">
      <c r="A306" s="135">
        <v>3</v>
      </c>
      <c r="B306" s="175">
        <v>230</v>
      </c>
      <c r="C306" s="5"/>
      <c r="D306" s="44" t="s">
        <v>235</v>
      </c>
      <c r="E306" s="10"/>
      <c r="F306" s="10"/>
      <c r="G306" s="10"/>
      <c r="H306" s="10"/>
      <c r="I306" s="10"/>
      <c r="J306" s="138"/>
    </row>
    <row r="307" spans="1:11" ht="21">
      <c r="A307" s="4"/>
      <c r="B307" s="173"/>
      <c r="C307" s="24">
        <v>10</v>
      </c>
      <c r="D307" s="44" t="s">
        <v>236</v>
      </c>
      <c r="E307" s="10"/>
      <c r="F307" s="10"/>
      <c r="G307" s="10"/>
      <c r="H307" s="10"/>
      <c r="I307" s="10"/>
      <c r="J307" s="11"/>
    </row>
    <row r="308" spans="1:11" ht="21">
      <c r="A308" s="4"/>
      <c r="B308" s="173"/>
      <c r="C308" s="5"/>
      <c r="D308" s="46" t="s">
        <v>237</v>
      </c>
      <c r="E308" s="15"/>
      <c r="F308" s="157">
        <v>3.5</v>
      </c>
      <c r="G308" s="15">
        <v>3.5</v>
      </c>
      <c r="H308" s="15">
        <v>3.5</v>
      </c>
      <c r="I308" s="29">
        <f>H308-G308</f>
        <v>0</v>
      </c>
      <c r="J308" s="55"/>
    </row>
    <row r="309" spans="1:11" ht="21">
      <c r="A309" s="4"/>
      <c r="B309" s="173"/>
      <c r="C309" s="5"/>
      <c r="D309" s="46" t="s">
        <v>238</v>
      </c>
      <c r="E309" s="15"/>
      <c r="F309" s="157">
        <v>0.5</v>
      </c>
      <c r="G309" s="15">
        <v>0.5</v>
      </c>
      <c r="H309" s="15">
        <v>0.5</v>
      </c>
      <c r="I309" s="29">
        <f>H309-G309</f>
        <v>0</v>
      </c>
      <c r="J309" s="55"/>
    </row>
    <row r="310" spans="1:11" ht="21">
      <c r="A310" s="108"/>
      <c r="B310" s="187"/>
      <c r="C310" s="24">
        <v>20</v>
      </c>
      <c r="D310" s="62" t="s">
        <v>239</v>
      </c>
      <c r="E310" s="15"/>
      <c r="F310" s="157"/>
      <c r="G310" s="15"/>
      <c r="H310" s="15"/>
      <c r="I310" s="15"/>
      <c r="J310" s="55"/>
    </row>
    <row r="311" spans="1:11" ht="21">
      <c r="A311" s="108"/>
      <c r="B311" s="187"/>
      <c r="C311" s="109"/>
      <c r="D311" s="46" t="s">
        <v>240</v>
      </c>
      <c r="E311" s="15">
        <v>1.35</v>
      </c>
      <c r="F311" s="157">
        <v>29</v>
      </c>
      <c r="G311" s="15">
        <v>9.35</v>
      </c>
      <c r="H311" s="15">
        <v>5</v>
      </c>
      <c r="I311" s="29">
        <f>H311-G311</f>
        <v>-4.3499999999999996</v>
      </c>
      <c r="J311" s="55"/>
    </row>
    <row r="312" spans="1:11" ht="21">
      <c r="A312" s="108"/>
      <c r="B312" s="187"/>
      <c r="C312" s="109"/>
      <c r="D312" s="46" t="s">
        <v>241</v>
      </c>
      <c r="E312" s="15">
        <v>0.25</v>
      </c>
      <c r="F312" s="157">
        <v>1.5</v>
      </c>
      <c r="G312" s="15">
        <v>1.5</v>
      </c>
      <c r="H312" s="15">
        <v>1.5</v>
      </c>
      <c r="I312" s="29">
        <f>H312-G312</f>
        <v>0</v>
      </c>
      <c r="J312" s="55"/>
    </row>
    <row r="313" spans="1:11" ht="21">
      <c r="A313" s="108"/>
      <c r="B313" s="187"/>
      <c r="C313" s="24">
        <v>30</v>
      </c>
      <c r="D313" s="44" t="s">
        <v>242</v>
      </c>
      <c r="E313" s="8"/>
      <c r="F313" s="157">
        <v>0.05</v>
      </c>
      <c r="G313" s="8">
        <v>0.05</v>
      </c>
      <c r="H313" s="8">
        <v>0.05</v>
      </c>
      <c r="I313" s="29">
        <f>H313-G313</f>
        <v>0</v>
      </c>
      <c r="J313" s="55"/>
    </row>
    <row r="314" spans="1:11" ht="21">
      <c r="A314" s="108"/>
      <c r="B314" s="187"/>
      <c r="C314" s="24">
        <v>40</v>
      </c>
      <c r="D314" s="44" t="s">
        <v>243</v>
      </c>
      <c r="E314" s="8"/>
      <c r="F314" s="157">
        <v>0.05</v>
      </c>
      <c r="G314" s="8">
        <v>0.05</v>
      </c>
      <c r="H314" s="8">
        <v>0.05</v>
      </c>
      <c r="I314" s="29">
        <f>H314-G314</f>
        <v>0</v>
      </c>
      <c r="J314" s="55"/>
    </row>
    <row r="315" spans="1:11" ht="24.9" customHeight="1">
      <c r="A315" s="108"/>
      <c r="B315" s="187"/>
      <c r="C315" s="24">
        <v>50</v>
      </c>
      <c r="D315" s="44" t="s">
        <v>244</v>
      </c>
      <c r="E315" s="15"/>
      <c r="F315" s="157"/>
      <c r="G315" s="15"/>
      <c r="H315" s="15"/>
      <c r="I315" s="15"/>
      <c r="J315" s="55"/>
    </row>
    <row r="316" spans="1:11" ht="21">
      <c r="A316" s="108"/>
      <c r="B316" s="187"/>
      <c r="C316" s="111"/>
      <c r="D316" s="46" t="s">
        <v>245</v>
      </c>
      <c r="E316" s="15">
        <v>39.61</v>
      </c>
      <c r="F316" s="157">
        <v>60</v>
      </c>
      <c r="G316" s="15">
        <v>60</v>
      </c>
      <c r="H316" s="15">
        <v>70</v>
      </c>
      <c r="I316" s="29">
        <f>H316-G316</f>
        <v>10</v>
      </c>
      <c r="J316" s="55"/>
    </row>
    <row r="317" spans="1:11" ht="21">
      <c r="A317" s="108"/>
      <c r="B317" s="187"/>
      <c r="C317" s="111"/>
      <c r="D317" s="46" t="s">
        <v>520</v>
      </c>
      <c r="E317" s="15">
        <v>0.24</v>
      </c>
      <c r="F317" s="157">
        <v>0.1</v>
      </c>
      <c r="G317" s="15">
        <v>1</v>
      </c>
      <c r="H317" s="15">
        <v>20</v>
      </c>
      <c r="I317" s="29">
        <f>H317-G317</f>
        <v>19</v>
      </c>
      <c r="J317" s="55"/>
    </row>
    <row r="318" spans="1:11" ht="21">
      <c r="A318" s="108"/>
      <c r="B318" s="187"/>
      <c r="C318" s="111"/>
      <c r="D318" s="46" t="s">
        <v>246</v>
      </c>
      <c r="E318" s="15">
        <v>0.83</v>
      </c>
      <c r="F318" s="157">
        <v>20</v>
      </c>
      <c r="G318" s="15">
        <v>20</v>
      </c>
      <c r="H318" s="15">
        <v>30</v>
      </c>
      <c r="I318" s="29">
        <f>H318-G318</f>
        <v>10</v>
      </c>
      <c r="J318" s="55"/>
    </row>
    <row r="319" spans="1:11" ht="21" customHeight="1">
      <c r="A319" s="108"/>
      <c r="B319" s="187"/>
      <c r="C319" s="24">
        <v>51</v>
      </c>
      <c r="D319" s="44" t="s">
        <v>247</v>
      </c>
      <c r="E319" s="15"/>
      <c r="F319" s="157"/>
      <c r="G319" s="15"/>
      <c r="H319" s="15"/>
      <c r="I319" s="15"/>
      <c r="J319" s="55"/>
    </row>
    <row r="320" spans="1:11" ht="21">
      <c r="A320" s="108"/>
      <c r="B320" s="187"/>
      <c r="C320" s="111"/>
      <c r="D320" s="139" t="s">
        <v>248</v>
      </c>
      <c r="E320" s="15"/>
      <c r="F320" s="157">
        <v>0.2</v>
      </c>
      <c r="G320" s="15">
        <v>0.2</v>
      </c>
      <c r="H320" s="15">
        <v>0.2</v>
      </c>
      <c r="I320" s="29">
        <f>H320-G320</f>
        <v>0</v>
      </c>
      <c r="J320" s="55"/>
    </row>
    <row r="321" spans="1:10" ht="21">
      <c r="A321" s="108"/>
      <c r="B321" s="187"/>
      <c r="C321" s="111"/>
      <c r="D321" s="139" t="s">
        <v>249</v>
      </c>
      <c r="E321" s="15"/>
      <c r="F321" s="157"/>
      <c r="G321" s="15"/>
      <c r="H321" s="15"/>
      <c r="I321" s="15"/>
      <c r="J321" s="55"/>
    </row>
    <row r="322" spans="1:10" ht="21">
      <c r="A322" s="108"/>
      <c r="B322" s="187"/>
      <c r="C322" s="111"/>
      <c r="D322" s="139" t="s">
        <v>250</v>
      </c>
      <c r="E322" s="15"/>
      <c r="F322" s="157">
        <v>5</v>
      </c>
      <c r="G322" s="15">
        <v>5</v>
      </c>
      <c r="H322" s="15">
        <v>5</v>
      </c>
      <c r="I322" s="29">
        <f>H322-G322</f>
        <v>0</v>
      </c>
      <c r="J322" s="55"/>
    </row>
    <row r="323" spans="1:10" ht="21">
      <c r="A323" s="108"/>
      <c r="B323" s="187"/>
      <c r="C323" s="111"/>
      <c r="D323" s="139" t="s">
        <v>251</v>
      </c>
      <c r="E323" s="15"/>
      <c r="F323" s="157">
        <v>5</v>
      </c>
      <c r="G323" s="15">
        <v>5</v>
      </c>
      <c r="H323" s="15">
        <v>5</v>
      </c>
      <c r="I323" s="29">
        <f>H323-G323</f>
        <v>0</v>
      </c>
      <c r="J323" s="55"/>
    </row>
    <row r="324" spans="1:10" ht="21">
      <c r="A324" s="108"/>
      <c r="B324" s="187"/>
      <c r="C324" s="111"/>
      <c r="D324" s="139" t="s">
        <v>252</v>
      </c>
      <c r="E324" s="15"/>
      <c r="F324" s="157"/>
      <c r="G324" s="15"/>
      <c r="H324" s="15"/>
      <c r="I324" s="15"/>
      <c r="J324" s="55"/>
    </row>
    <row r="325" spans="1:10" ht="21">
      <c r="A325" s="108"/>
      <c r="B325" s="187"/>
      <c r="C325" s="111"/>
      <c r="D325" s="139" t="s">
        <v>253</v>
      </c>
      <c r="E325" s="15"/>
      <c r="F325" s="157">
        <v>5</v>
      </c>
      <c r="G325" s="15">
        <v>5</v>
      </c>
      <c r="H325" s="15">
        <v>5</v>
      </c>
      <c r="I325" s="29">
        <f>H325-G325</f>
        <v>0</v>
      </c>
      <c r="J325" s="55"/>
    </row>
    <row r="326" spans="1:10" ht="21">
      <c r="A326" s="108"/>
      <c r="B326" s="187"/>
      <c r="C326" s="111"/>
      <c r="D326" s="139" t="s">
        <v>254</v>
      </c>
      <c r="E326" s="15"/>
      <c r="F326" s="157">
        <v>10</v>
      </c>
      <c r="G326" s="15">
        <v>10</v>
      </c>
      <c r="H326" s="15">
        <v>10</v>
      </c>
      <c r="I326" s="29">
        <f>H326-G326</f>
        <v>0</v>
      </c>
      <c r="J326" s="55"/>
    </row>
    <row r="327" spans="1:10" ht="21">
      <c r="A327" s="108"/>
      <c r="B327" s="187"/>
      <c r="C327" s="24">
        <v>52</v>
      </c>
      <c r="D327" s="44" t="s">
        <v>255</v>
      </c>
      <c r="E327" s="15"/>
      <c r="F327" s="157"/>
      <c r="G327" s="15"/>
      <c r="H327" s="15"/>
      <c r="I327" s="15"/>
      <c r="J327" s="55"/>
    </row>
    <row r="328" spans="1:10" ht="21">
      <c r="A328" s="108"/>
      <c r="B328" s="187"/>
      <c r="C328" s="111"/>
      <c r="D328" s="46" t="s">
        <v>256</v>
      </c>
      <c r="E328" s="15"/>
      <c r="F328" s="157">
        <v>5</v>
      </c>
      <c r="G328" s="15">
        <v>5</v>
      </c>
      <c r="H328" s="15">
        <v>5</v>
      </c>
      <c r="I328" s="29">
        <f>H328-G328</f>
        <v>0</v>
      </c>
      <c r="J328" s="55"/>
    </row>
    <row r="329" spans="1:10" ht="25.5" customHeight="1">
      <c r="A329" s="108"/>
      <c r="B329" s="187"/>
      <c r="C329" s="111"/>
      <c r="D329" s="46" t="s">
        <v>257</v>
      </c>
      <c r="E329" s="15">
        <v>0.01</v>
      </c>
      <c r="F329" s="157">
        <v>2</v>
      </c>
      <c r="G329" s="15">
        <v>5</v>
      </c>
      <c r="H329" s="15">
        <v>5</v>
      </c>
      <c r="I329" s="29">
        <f>H329-G329</f>
        <v>0</v>
      </c>
      <c r="J329" s="55"/>
    </row>
    <row r="330" spans="1:10" ht="25.5" customHeight="1">
      <c r="A330" s="108"/>
      <c r="B330" s="187"/>
      <c r="C330" s="111"/>
      <c r="D330" s="46" t="s">
        <v>14</v>
      </c>
      <c r="E330" s="15"/>
      <c r="F330" s="157"/>
      <c r="G330" s="15"/>
      <c r="H330" s="15"/>
      <c r="I330" s="15"/>
      <c r="J330" s="55"/>
    </row>
    <row r="331" spans="1:10" ht="21">
      <c r="A331" s="108"/>
      <c r="B331" s="187"/>
      <c r="C331" s="24">
        <v>53</v>
      </c>
      <c r="D331" s="44" t="s">
        <v>258</v>
      </c>
      <c r="E331" s="15"/>
      <c r="F331" s="157"/>
      <c r="G331" s="15"/>
      <c r="H331" s="15"/>
      <c r="I331" s="15"/>
      <c r="J331" s="17"/>
    </row>
    <row r="332" spans="1:10" ht="21">
      <c r="A332" s="108"/>
      <c r="B332" s="187"/>
      <c r="C332" s="109"/>
      <c r="D332" s="46" t="s">
        <v>259</v>
      </c>
      <c r="E332" s="15">
        <v>0.39</v>
      </c>
      <c r="F332" s="157">
        <v>2</v>
      </c>
      <c r="G332" s="15">
        <v>2</v>
      </c>
      <c r="H332" s="15">
        <v>2</v>
      </c>
      <c r="I332" s="29">
        <f>H332-G332</f>
        <v>0</v>
      </c>
      <c r="J332" s="17"/>
    </row>
    <row r="333" spans="1:10" ht="17.25" customHeight="1">
      <c r="A333" s="108"/>
      <c r="B333" s="187"/>
      <c r="C333" s="109"/>
      <c r="D333" s="46" t="s">
        <v>260</v>
      </c>
      <c r="E333" s="15"/>
      <c r="F333" s="157">
        <v>1.5</v>
      </c>
      <c r="G333" s="15">
        <v>1.5</v>
      </c>
      <c r="H333" s="15">
        <v>1.5</v>
      </c>
      <c r="I333" s="29">
        <f>H333-G333</f>
        <v>0</v>
      </c>
      <c r="J333" s="17"/>
    </row>
    <row r="334" spans="1:10" ht="21">
      <c r="A334" s="108"/>
      <c r="B334" s="187"/>
      <c r="C334" s="109"/>
      <c r="D334" s="46" t="s">
        <v>261</v>
      </c>
      <c r="E334" s="61"/>
      <c r="F334" s="157">
        <v>0.5</v>
      </c>
      <c r="G334" s="15">
        <v>0.5</v>
      </c>
      <c r="H334" s="15">
        <v>0.5</v>
      </c>
      <c r="I334" s="29">
        <f>H334-G334</f>
        <v>0</v>
      </c>
      <c r="J334" s="17"/>
    </row>
    <row r="335" spans="1:10" ht="21">
      <c r="A335" s="108"/>
      <c r="B335" s="187"/>
      <c r="C335" s="24">
        <v>59</v>
      </c>
      <c r="D335" s="44" t="s">
        <v>262</v>
      </c>
      <c r="E335" s="15"/>
      <c r="F335" s="45"/>
      <c r="G335" s="15"/>
      <c r="H335" s="15"/>
      <c r="I335" s="15"/>
      <c r="J335" s="17"/>
    </row>
    <row r="336" spans="1:10" ht="21">
      <c r="A336" s="108"/>
      <c r="B336" s="187"/>
      <c r="C336" s="109"/>
      <c r="D336" s="46" t="s">
        <v>263</v>
      </c>
      <c r="E336" s="15"/>
      <c r="F336" s="157">
        <v>3</v>
      </c>
      <c r="G336" s="15">
        <v>3</v>
      </c>
      <c r="H336" s="15">
        <v>5</v>
      </c>
      <c r="I336" s="29">
        <f t="shared" ref="I336:I341" si="2">H336-G336</f>
        <v>2</v>
      </c>
      <c r="J336" s="17"/>
    </row>
    <row r="337" spans="1:10" ht="21">
      <c r="A337" s="108"/>
      <c r="B337" s="187"/>
      <c r="C337" s="109"/>
      <c r="D337" s="46" t="s">
        <v>264</v>
      </c>
      <c r="E337" s="15"/>
      <c r="F337" s="157">
        <v>0.5</v>
      </c>
      <c r="G337" s="15">
        <v>0.5</v>
      </c>
      <c r="H337" s="15">
        <v>0.5</v>
      </c>
      <c r="I337" s="29">
        <f t="shared" si="2"/>
        <v>0</v>
      </c>
      <c r="J337" s="17"/>
    </row>
    <row r="338" spans="1:10" ht="42">
      <c r="A338" s="108"/>
      <c r="B338" s="187"/>
      <c r="C338" s="109"/>
      <c r="D338" s="46" t="s">
        <v>265</v>
      </c>
      <c r="E338" s="15"/>
      <c r="F338" s="157">
        <v>1</v>
      </c>
      <c r="G338" s="15">
        <v>1</v>
      </c>
      <c r="H338" s="15">
        <v>1</v>
      </c>
      <c r="I338" s="29">
        <f t="shared" si="2"/>
        <v>0</v>
      </c>
      <c r="J338" s="17"/>
    </row>
    <row r="339" spans="1:10" ht="21">
      <c r="A339" s="108"/>
      <c r="B339" s="187"/>
      <c r="C339" s="109"/>
      <c r="D339" s="46" t="s">
        <v>266</v>
      </c>
      <c r="E339" s="45"/>
      <c r="F339" s="157">
        <v>0.5</v>
      </c>
      <c r="G339" s="15">
        <v>0.5</v>
      </c>
      <c r="H339" s="15">
        <v>0.5</v>
      </c>
      <c r="I339" s="29">
        <f t="shared" si="2"/>
        <v>0</v>
      </c>
      <c r="J339" s="17"/>
    </row>
    <row r="340" spans="1:10" ht="21">
      <c r="A340" s="108"/>
      <c r="B340" s="187"/>
      <c r="C340" s="109"/>
      <c r="D340" s="46" t="s">
        <v>267</v>
      </c>
      <c r="E340" s="15"/>
      <c r="F340" s="157">
        <v>1</v>
      </c>
      <c r="G340" s="15">
        <v>1</v>
      </c>
      <c r="H340" s="15">
        <v>1</v>
      </c>
      <c r="I340" s="29">
        <f t="shared" si="2"/>
        <v>0</v>
      </c>
      <c r="J340" s="17"/>
    </row>
    <row r="341" spans="1:10" ht="26.25" customHeight="1">
      <c r="A341" s="108"/>
      <c r="B341" s="187"/>
      <c r="C341" s="109"/>
      <c r="D341" s="46" t="s">
        <v>268</v>
      </c>
      <c r="E341" s="15"/>
      <c r="F341" s="157">
        <v>2</v>
      </c>
      <c r="G341" s="15">
        <v>2</v>
      </c>
      <c r="H341" s="15">
        <v>2</v>
      </c>
      <c r="I341" s="29">
        <f t="shared" si="2"/>
        <v>0</v>
      </c>
      <c r="J341" s="17"/>
    </row>
    <row r="342" spans="1:10" ht="21">
      <c r="A342" s="108"/>
      <c r="B342" s="187"/>
      <c r="C342" s="24">
        <v>80</v>
      </c>
      <c r="D342" s="44" t="s">
        <v>269</v>
      </c>
      <c r="E342" s="15"/>
      <c r="F342" s="157"/>
      <c r="G342" s="15"/>
      <c r="H342" s="15"/>
      <c r="I342" s="15"/>
      <c r="J342" s="17"/>
    </row>
    <row r="343" spans="1:10" ht="21">
      <c r="A343" s="108"/>
      <c r="B343" s="187"/>
      <c r="C343" s="111"/>
      <c r="D343" s="46" t="s">
        <v>270</v>
      </c>
      <c r="E343" s="15"/>
      <c r="F343" s="157"/>
      <c r="G343" s="15"/>
      <c r="H343" s="15"/>
      <c r="I343" s="15"/>
      <c r="J343" s="17"/>
    </row>
    <row r="344" spans="1:10" ht="21">
      <c r="A344" s="108"/>
      <c r="B344" s="187"/>
      <c r="C344" s="111"/>
      <c r="D344" s="46" t="s">
        <v>271</v>
      </c>
      <c r="E344" s="15">
        <v>21.18</v>
      </c>
      <c r="F344" s="157">
        <v>35</v>
      </c>
      <c r="G344" s="15">
        <v>35</v>
      </c>
      <c r="H344" s="15">
        <v>50</v>
      </c>
      <c r="I344" s="29">
        <f>H344-G344</f>
        <v>15</v>
      </c>
      <c r="J344" s="17"/>
    </row>
    <row r="345" spans="1:10" ht="21">
      <c r="A345" s="108"/>
      <c r="B345" s="187"/>
      <c r="C345" s="111"/>
      <c r="D345" s="46" t="s">
        <v>272</v>
      </c>
      <c r="E345" s="15"/>
      <c r="F345" s="157"/>
      <c r="G345" s="15"/>
      <c r="H345" s="15"/>
      <c r="I345" s="15"/>
      <c r="J345" s="17"/>
    </row>
    <row r="346" spans="1:10" ht="21">
      <c r="A346" s="108"/>
      <c r="B346" s="187"/>
      <c r="C346" s="111"/>
      <c r="D346" s="46" t="s">
        <v>273</v>
      </c>
      <c r="E346" s="15"/>
      <c r="F346" s="157">
        <v>2</v>
      </c>
      <c r="G346" s="15">
        <v>2</v>
      </c>
      <c r="H346" s="15">
        <v>2</v>
      </c>
      <c r="I346" s="29">
        <f>H346-G346</f>
        <v>0</v>
      </c>
      <c r="J346" s="17"/>
    </row>
    <row r="347" spans="1:10" ht="21">
      <c r="A347" s="108"/>
      <c r="B347" s="187"/>
      <c r="C347" s="111"/>
      <c r="D347" s="46" t="s">
        <v>274</v>
      </c>
      <c r="E347" s="15">
        <v>0.06</v>
      </c>
      <c r="F347" s="157">
        <v>0.5</v>
      </c>
      <c r="G347" s="15">
        <v>0.5</v>
      </c>
      <c r="H347" s="15">
        <v>0.5</v>
      </c>
      <c r="I347" s="29">
        <f>H347-G347</f>
        <v>0</v>
      </c>
      <c r="J347" s="17"/>
    </row>
    <row r="348" spans="1:10" ht="21">
      <c r="A348" s="140"/>
      <c r="B348" s="184"/>
      <c r="C348" s="33"/>
      <c r="D348" s="74" t="s">
        <v>275</v>
      </c>
      <c r="E348" s="34">
        <f>SUM(E306:E347)</f>
        <v>63.92</v>
      </c>
      <c r="F348" s="34">
        <f>SUM(F307:F347)</f>
        <v>196.39999999999998</v>
      </c>
      <c r="G348" s="34">
        <f>SUM(G306:G347)</f>
        <v>180.65</v>
      </c>
      <c r="H348" s="34">
        <f>SUM(H306:H347)</f>
        <v>232.29999999999998</v>
      </c>
      <c r="I348" s="34">
        <f>SUM(I306:I347)</f>
        <v>51.65</v>
      </c>
      <c r="J348" s="17"/>
    </row>
    <row r="349" spans="1:10" ht="42">
      <c r="A349" s="135">
        <v>4</v>
      </c>
      <c r="B349" s="175">
        <v>240</v>
      </c>
      <c r="C349" s="36">
        <v>10</v>
      </c>
      <c r="D349" s="44" t="s">
        <v>276</v>
      </c>
      <c r="E349" s="25"/>
      <c r="F349" s="45"/>
      <c r="G349" s="25"/>
      <c r="H349" s="25"/>
      <c r="I349" s="25"/>
      <c r="J349" s="17"/>
    </row>
    <row r="350" spans="1:10" ht="21">
      <c r="A350" s="108"/>
      <c r="B350" s="187"/>
      <c r="C350" s="24">
        <v>20</v>
      </c>
      <c r="D350" s="44" t="s">
        <v>277</v>
      </c>
      <c r="E350" s="25"/>
      <c r="F350" s="45"/>
      <c r="G350" s="25"/>
      <c r="H350" s="25"/>
      <c r="I350" s="25"/>
      <c r="J350" s="17"/>
    </row>
    <row r="351" spans="1:10" ht="21">
      <c r="A351" s="108"/>
      <c r="B351" s="187"/>
      <c r="C351" s="24">
        <v>30</v>
      </c>
      <c r="D351" s="44" t="s">
        <v>278</v>
      </c>
      <c r="E351" s="25"/>
      <c r="F351" s="25"/>
      <c r="G351" s="25"/>
      <c r="H351" s="25"/>
      <c r="I351" s="25"/>
      <c r="J351" s="17"/>
    </row>
    <row r="352" spans="1:10" ht="42">
      <c r="A352" s="108"/>
      <c r="B352" s="187"/>
      <c r="C352" s="24">
        <v>40</v>
      </c>
      <c r="D352" s="44" t="s">
        <v>493</v>
      </c>
      <c r="E352" s="25"/>
      <c r="F352" s="26">
        <v>10</v>
      </c>
      <c r="G352" s="26">
        <v>10</v>
      </c>
      <c r="H352" s="26">
        <v>10</v>
      </c>
      <c r="I352" s="29">
        <f>H352-G352</f>
        <v>0</v>
      </c>
      <c r="J352" s="55"/>
    </row>
    <row r="353" spans="1:10" ht="42">
      <c r="A353" s="108"/>
      <c r="B353" s="187"/>
      <c r="C353" s="24">
        <v>50</v>
      </c>
      <c r="D353" s="44" t="s">
        <v>488</v>
      </c>
      <c r="E353" s="25"/>
      <c r="F353" s="157"/>
      <c r="G353" s="25"/>
      <c r="H353" s="25"/>
      <c r="I353" s="15"/>
      <c r="J353" s="55"/>
    </row>
    <row r="354" spans="1:10" ht="21">
      <c r="A354" s="108"/>
      <c r="B354" s="187"/>
      <c r="C354" s="24"/>
      <c r="D354" s="46" t="s">
        <v>63</v>
      </c>
      <c r="E354" s="25"/>
      <c r="F354" s="157"/>
      <c r="G354" s="25"/>
      <c r="H354" s="25"/>
      <c r="I354" s="15"/>
      <c r="J354" s="55"/>
    </row>
    <row r="355" spans="1:10" ht="21">
      <c r="A355" s="108"/>
      <c r="B355" s="187"/>
      <c r="C355" s="24">
        <v>60</v>
      </c>
      <c r="D355" s="44" t="s">
        <v>489</v>
      </c>
      <c r="E355" s="25"/>
      <c r="F355" s="157"/>
      <c r="G355" s="25"/>
      <c r="H355" s="25"/>
      <c r="I355" s="8"/>
      <c r="J355" s="55"/>
    </row>
    <row r="356" spans="1:10" ht="21">
      <c r="A356" s="108"/>
      <c r="B356" s="187"/>
      <c r="C356" s="24">
        <v>70</v>
      </c>
      <c r="D356" s="44" t="s">
        <v>490</v>
      </c>
      <c r="E356" s="25"/>
      <c r="F356" s="157"/>
      <c r="G356" s="25"/>
      <c r="H356" s="25"/>
      <c r="I356" s="8"/>
      <c r="J356" s="55"/>
    </row>
    <row r="357" spans="1:10" ht="63">
      <c r="A357" s="108"/>
      <c r="B357" s="187"/>
      <c r="C357" s="24">
        <v>80</v>
      </c>
      <c r="D357" s="44" t="s">
        <v>494</v>
      </c>
      <c r="E357" s="25"/>
      <c r="F357" s="157"/>
      <c r="G357" s="25"/>
      <c r="H357" s="25"/>
      <c r="I357" s="8"/>
      <c r="J357" s="55"/>
    </row>
    <row r="358" spans="1:10" ht="21">
      <c r="A358" s="140"/>
      <c r="B358" s="184"/>
      <c r="C358" s="33"/>
      <c r="D358" s="33" t="s">
        <v>279</v>
      </c>
      <c r="E358" s="54"/>
      <c r="F358" s="155">
        <v>10</v>
      </c>
      <c r="G358" s="54">
        <f>SUM(G352:G357)</f>
        <v>10</v>
      </c>
      <c r="H358" s="54">
        <f>SUM(H352:H357)</f>
        <v>10</v>
      </c>
      <c r="I358" s="34">
        <f>H358-G358</f>
        <v>0</v>
      </c>
      <c r="J358" s="55"/>
    </row>
    <row r="359" spans="1:10" ht="21">
      <c r="A359" s="135">
        <v>5</v>
      </c>
      <c r="B359" s="175">
        <v>250</v>
      </c>
      <c r="C359" s="67">
        <v>10</v>
      </c>
      <c r="D359" s="74" t="s">
        <v>491</v>
      </c>
      <c r="E359" s="141"/>
      <c r="F359" s="29">
        <v>1.5</v>
      </c>
      <c r="G359" s="26">
        <v>1.5</v>
      </c>
      <c r="H359" s="26">
        <v>1.5</v>
      </c>
      <c r="I359" s="29">
        <f>H359-G359</f>
        <v>0</v>
      </c>
      <c r="J359" s="17"/>
    </row>
    <row r="360" spans="1:10" ht="27" customHeight="1">
      <c r="A360" s="108"/>
      <c r="B360" s="187"/>
      <c r="C360" s="24">
        <v>20</v>
      </c>
      <c r="D360" s="74" t="s">
        <v>492</v>
      </c>
      <c r="E360" s="26">
        <v>3.54</v>
      </c>
      <c r="F360" s="162">
        <v>5</v>
      </c>
      <c r="G360" s="26">
        <v>5</v>
      </c>
      <c r="H360" s="26">
        <v>5</v>
      </c>
      <c r="I360" s="29">
        <f>H360-G360</f>
        <v>0</v>
      </c>
      <c r="J360" s="17"/>
    </row>
    <row r="361" spans="1:10" ht="42">
      <c r="A361" s="108"/>
      <c r="B361" s="187"/>
      <c r="C361" s="24">
        <v>30</v>
      </c>
      <c r="D361" s="74" t="s">
        <v>280</v>
      </c>
      <c r="E361" s="26"/>
      <c r="F361" s="157">
        <v>0.5</v>
      </c>
      <c r="G361" s="26">
        <v>0.5</v>
      </c>
      <c r="H361" s="26">
        <v>1</v>
      </c>
      <c r="I361" s="29">
        <f>H361-G361</f>
        <v>0.5</v>
      </c>
      <c r="J361" s="17"/>
    </row>
    <row r="362" spans="1:10" ht="21">
      <c r="A362" s="116"/>
      <c r="B362" s="187"/>
      <c r="C362" s="142"/>
      <c r="D362" s="142" t="s">
        <v>281</v>
      </c>
      <c r="E362" s="34">
        <f>SUM(E359:E361)</f>
        <v>3.54</v>
      </c>
      <c r="F362" s="34">
        <f>SUM(F359:F361)</f>
        <v>7</v>
      </c>
      <c r="G362" s="34">
        <f>SUM(G359:G361)</f>
        <v>7</v>
      </c>
      <c r="H362" s="34">
        <f>SUM(H359:H361)</f>
        <v>7.5</v>
      </c>
      <c r="I362" s="34">
        <f>H362-G362</f>
        <v>0.5</v>
      </c>
      <c r="J362" s="17"/>
    </row>
    <row r="363" spans="1:10" ht="41.25" customHeight="1">
      <c r="A363" s="135">
        <v>6</v>
      </c>
      <c r="B363" s="175">
        <v>260</v>
      </c>
      <c r="C363" s="214">
        <v>10</v>
      </c>
      <c r="D363" s="74" t="s">
        <v>495</v>
      </c>
      <c r="E363" s="25"/>
      <c r="F363" s="34"/>
      <c r="G363" s="25"/>
      <c r="H363" s="25"/>
      <c r="I363" s="25"/>
      <c r="J363" s="17"/>
    </row>
    <row r="364" spans="1:10" ht="21">
      <c r="A364" s="108"/>
      <c r="B364" s="187"/>
      <c r="C364" s="215">
        <v>20</v>
      </c>
      <c r="D364" s="74" t="s">
        <v>282</v>
      </c>
      <c r="E364" s="25"/>
      <c r="F364" s="156"/>
      <c r="G364" s="25"/>
      <c r="H364" s="25"/>
      <c r="I364" s="25"/>
      <c r="J364" s="17"/>
    </row>
    <row r="365" spans="1:10" ht="21">
      <c r="A365" s="108"/>
      <c r="B365" s="187"/>
      <c r="C365" s="215">
        <v>30</v>
      </c>
      <c r="D365" s="74" t="s">
        <v>283</v>
      </c>
      <c r="E365" s="25"/>
      <c r="F365" s="156"/>
      <c r="G365" s="25"/>
      <c r="H365" s="25"/>
      <c r="I365" s="25"/>
      <c r="J365" s="17"/>
    </row>
    <row r="366" spans="1:10" ht="21">
      <c r="A366" s="140"/>
      <c r="B366" s="184"/>
      <c r="C366" s="33"/>
      <c r="D366" s="74" t="s">
        <v>284</v>
      </c>
      <c r="E366" s="54"/>
      <c r="F366" s="156"/>
      <c r="G366" s="54"/>
      <c r="H366" s="54"/>
      <c r="I366" s="25"/>
      <c r="J366" s="17"/>
    </row>
    <row r="367" spans="1:10" ht="21">
      <c r="A367" s="135">
        <v>7</v>
      </c>
      <c r="B367" s="175">
        <v>271</v>
      </c>
      <c r="C367" s="33"/>
      <c r="D367" s="74" t="s">
        <v>285</v>
      </c>
      <c r="E367" s="144"/>
      <c r="F367" s="156"/>
      <c r="G367" s="144"/>
      <c r="H367" s="144"/>
      <c r="I367" s="25"/>
      <c r="J367" s="17"/>
    </row>
    <row r="368" spans="1:10" ht="21">
      <c r="A368" s="140"/>
      <c r="B368" s="184"/>
      <c r="C368" s="24">
        <v>30</v>
      </c>
      <c r="D368" s="75" t="s">
        <v>286</v>
      </c>
      <c r="E368" s="144"/>
      <c r="F368" s="156"/>
      <c r="G368" s="144"/>
      <c r="H368" s="144"/>
      <c r="I368" s="25"/>
      <c r="J368" s="17"/>
    </row>
    <row r="369" spans="1:10" ht="21">
      <c r="A369" s="140"/>
      <c r="B369" s="184"/>
      <c r="C369" s="33"/>
      <c r="D369" s="76" t="s">
        <v>287</v>
      </c>
      <c r="E369" s="48"/>
      <c r="F369" s="157">
        <v>1.5</v>
      </c>
      <c r="G369" s="15">
        <v>1.5</v>
      </c>
      <c r="H369" s="15">
        <v>1.5</v>
      </c>
      <c r="I369" s="29">
        <f>H369-G369</f>
        <v>0</v>
      </c>
      <c r="J369" s="55"/>
    </row>
    <row r="370" spans="1:10" ht="21">
      <c r="A370" s="140"/>
      <c r="B370" s="184"/>
      <c r="C370" s="33"/>
      <c r="D370" s="76" t="s">
        <v>288</v>
      </c>
      <c r="E370" s="15"/>
      <c r="F370" s="157">
        <v>1</v>
      </c>
      <c r="G370" s="15">
        <v>1</v>
      </c>
      <c r="H370" s="15">
        <v>1</v>
      </c>
      <c r="I370" s="29">
        <f>H370-G370</f>
        <v>0</v>
      </c>
      <c r="J370" s="55"/>
    </row>
    <row r="371" spans="1:10" ht="21">
      <c r="A371" s="140"/>
      <c r="B371" s="184"/>
      <c r="C371" s="33"/>
      <c r="D371" s="76" t="s">
        <v>289</v>
      </c>
      <c r="E371" s="15"/>
      <c r="F371" s="156"/>
      <c r="G371" s="15"/>
      <c r="H371" s="15"/>
      <c r="I371" s="61"/>
      <c r="J371" s="55"/>
    </row>
    <row r="372" spans="1:10" ht="21">
      <c r="A372" s="140"/>
      <c r="B372" s="184"/>
      <c r="C372" s="33"/>
      <c r="D372" s="76" t="s">
        <v>290</v>
      </c>
      <c r="E372" s="15"/>
      <c r="F372" s="156"/>
      <c r="G372" s="15"/>
      <c r="H372" s="15"/>
      <c r="I372" s="61"/>
      <c r="J372" s="55"/>
    </row>
    <row r="373" spans="1:10" ht="21">
      <c r="A373" s="140"/>
      <c r="B373" s="184"/>
      <c r="C373" s="33"/>
      <c r="D373" s="76" t="s">
        <v>291</v>
      </c>
      <c r="E373" s="15"/>
      <c r="F373" s="157">
        <v>10</v>
      </c>
      <c r="G373" s="15">
        <v>10</v>
      </c>
      <c r="H373" s="15">
        <v>10</v>
      </c>
      <c r="I373" s="29">
        <f>H373-G373</f>
        <v>0</v>
      </c>
      <c r="J373" s="55"/>
    </row>
    <row r="374" spans="1:10" ht="21">
      <c r="A374" s="140"/>
      <c r="B374" s="184"/>
      <c r="C374" s="33"/>
      <c r="D374" s="76" t="s">
        <v>292</v>
      </c>
      <c r="E374" s="15"/>
      <c r="F374" s="156"/>
      <c r="G374" s="15"/>
      <c r="H374" s="15"/>
      <c r="I374" s="61"/>
      <c r="J374" s="55"/>
    </row>
    <row r="375" spans="1:10" ht="21">
      <c r="A375" s="140"/>
      <c r="B375" s="184"/>
      <c r="C375" s="33"/>
      <c r="D375" s="76" t="s">
        <v>293</v>
      </c>
      <c r="E375" s="15"/>
      <c r="F375" s="156"/>
      <c r="G375" s="15"/>
      <c r="H375" s="15"/>
      <c r="I375" s="15"/>
      <c r="J375" s="55"/>
    </row>
    <row r="376" spans="1:10" ht="18" customHeight="1">
      <c r="A376" s="108"/>
      <c r="B376" s="187"/>
      <c r="C376" s="142"/>
      <c r="D376" s="76" t="s">
        <v>294</v>
      </c>
      <c r="E376" s="15"/>
      <c r="F376" s="156"/>
      <c r="G376" s="15"/>
      <c r="H376" s="15"/>
      <c r="I376" s="15"/>
      <c r="J376" s="55"/>
    </row>
    <row r="377" spans="1:10" ht="21">
      <c r="A377" s="108"/>
      <c r="B377" s="187"/>
      <c r="C377" s="142"/>
      <c r="D377" s="74" t="s">
        <v>295</v>
      </c>
      <c r="E377" s="34"/>
      <c r="F377" s="34">
        <f>SUM(F363:F376)</f>
        <v>12.5</v>
      </c>
      <c r="G377" s="34">
        <f>SUM(G369:G376)</f>
        <v>12.5</v>
      </c>
      <c r="H377" s="34">
        <f>SUM(H369:H376)</f>
        <v>12.5</v>
      </c>
      <c r="I377" s="34">
        <f>H377-G377</f>
        <v>0</v>
      </c>
      <c r="J377" s="55"/>
    </row>
    <row r="378" spans="1:10" ht="21">
      <c r="A378" s="135">
        <v>8</v>
      </c>
      <c r="B378" s="175">
        <v>280</v>
      </c>
      <c r="C378" s="142"/>
      <c r="D378" s="75" t="s">
        <v>296</v>
      </c>
      <c r="E378" s="8"/>
      <c r="F378" s="34"/>
      <c r="G378" s="8"/>
      <c r="H378" s="8"/>
      <c r="I378" s="8"/>
      <c r="J378" s="55"/>
    </row>
    <row r="379" spans="1:10" ht="21">
      <c r="A379" s="135"/>
      <c r="B379" s="175"/>
      <c r="C379" s="142"/>
      <c r="D379" s="74" t="s">
        <v>297</v>
      </c>
      <c r="E379" s="8"/>
      <c r="F379" s="8"/>
      <c r="G379" s="8"/>
      <c r="H379" s="8"/>
      <c r="I379" s="8"/>
      <c r="J379" s="55"/>
    </row>
    <row r="380" spans="1:10" ht="21">
      <c r="A380" s="135">
        <v>9</v>
      </c>
      <c r="B380" s="175">
        <v>330</v>
      </c>
      <c r="C380" s="126"/>
      <c r="D380" s="44" t="s">
        <v>298</v>
      </c>
      <c r="E380" s="10"/>
      <c r="F380" s="10"/>
      <c r="G380" s="10"/>
      <c r="H380" s="10"/>
      <c r="I380" s="10"/>
      <c r="J380" s="145"/>
    </row>
    <row r="381" spans="1:10" ht="18" customHeight="1">
      <c r="A381" s="4"/>
      <c r="B381" s="173"/>
      <c r="C381" s="24">
        <v>10</v>
      </c>
      <c r="D381" s="44" t="s">
        <v>299</v>
      </c>
      <c r="E381" s="10"/>
      <c r="F381" s="10"/>
      <c r="G381" s="10"/>
      <c r="H381" s="10"/>
      <c r="I381" s="10"/>
      <c r="J381" s="145"/>
    </row>
    <row r="382" spans="1:10" ht="18" customHeight="1">
      <c r="A382" s="4"/>
      <c r="B382" s="173"/>
      <c r="C382" s="24">
        <v>20</v>
      </c>
      <c r="D382" s="44" t="s">
        <v>300</v>
      </c>
      <c r="E382" s="10"/>
      <c r="F382" s="10"/>
      <c r="G382" s="10"/>
      <c r="H382" s="10"/>
      <c r="I382" s="10"/>
      <c r="J382" s="145"/>
    </row>
    <row r="383" spans="1:10" ht="16.5" customHeight="1">
      <c r="A383" s="4"/>
      <c r="B383" s="173"/>
      <c r="C383" s="24">
        <v>30</v>
      </c>
      <c r="D383" s="46"/>
      <c r="E383" s="10"/>
      <c r="F383" s="10"/>
      <c r="G383" s="10"/>
      <c r="H383" s="10"/>
      <c r="I383" s="10"/>
      <c r="J383" s="145"/>
    </row>
    <row r="384" spans="1:10" ht="21">
      <c r="A384" s="4"/>
      <c r="B384" s="173"/>
      <c r="C384" s="24">
        <v>40</v>
      </c>
      <c r="D384" s="46"/>
      <c r="E384" s="10"/>
      <c r="F384" s="10"/>
      <c r="G384" s="10"/>
      <c r="H384" s="10"/>
      <c r="I384" s="10"/>
      <c r="J384" s="145"/>
    </row>
    <row r="385" spans="1:10" ht="21">
      <c r="A385" s="4"/>
      <c r="B385" s="173"/>
      <c r="C385" s="24">
        <v>50</v>
      </c>
      <c r="D385" s="44" t="s">
        <v>301</v>
      </c>
      <c r="E385" s="10"/>
      <c r="F385" s="29"/>
      <c r="G385" s="10"/>
      <c r="H385" s="10"/>
      <c r="I385" s="10"/>
      <c r="J385" s="145"/>
    </row>
    <row r="386" spans="1:10" ht="18" customHeight="1">
      <c r="A386" s="4"/>
      <c r="B386" s="173"/>
      <c r="C386" s="126"/>
      <c r="D386" s="46" t="s">
        <v>302</v>
      </c>
      <c r="E386" s="10"/>
      <c r="F386" s="15">
        <v>20</v>
      </c>
      <c r="G386" s="29">
        <v>20</v>
      </c>
      <c r="H386" s="29">
        <v>20</v>
      </c>
      <c r="I386" s="29">
        <f>H386-G386</f>
        <v>0</v>
      </c>
      <c r="J386" s="145"/>
    </row>
    <row r="387" spans="1:10" ht="21">
      <c r="A387" s="4"/>
      <c r="B387" s="173"/>
      <c r="C387" s="24">
        <v>60</v>
      </c>
      <c r="D387" s="46"/>
      <c r="E387" s="10"/>
      <c r="F387" s="10"/>
      <c r="G387" s="10"/>
      <c r="H387" s="10"/>
      <c r="I387" s="10"/>
      <c r="J387" s="145"/>
    </row>
    <row r="388" spans="1:10" ht="21">
      <c r="A388" s="4"/>
      <c r="B388" s="173"/>
      <c r="C388" s="24">
        <v>70</v>
      </c>
      <c r="D388" s="46"/>
      <c r="E388" s="10"/>
      <c r="F388" s="10"/>
      <c r="G388" s="10"/>
      <c r="H388" s="10"/>
      <c r="I388" s="10"/>
      <c r="J388" s="145"/>
    </row>
    <row r="389" spans="1:10" ht="21">
      <c r="A389" s="4"/>
      <c r="B389" s="173"/>
      <c r="C389" s="24">
        <v>80</v>
      </c>
      <c r="D389" s="46"/>
      <c r="E389" s="10"/>
      <c r="F389" s="10"/>
      <c r="G389" s="10"/>
      <c r="H389" s="10"/>
      <c r="I389" s="10"/>
      <c r="J389" s="145"/>
    </row>
    <row r="390" spans="1:10" ht="21">
      <c r="A390" s="116"/>
      <c r="B390" s="187"/>
      <c r="C390" s="116"/>
      <c r="D390" s="75" t="s">
        <v>303</v>
      </c>
      <c r="E390" s="54"/>
      <c r="F390" s="34">
        <v>20</v>
      </c>
      <c r="G390" s="34">
        <f>SUM(G386:G389)</f>
        <v>20</v>
      </c>
      <c r="H390" s="34">
        <f>SUM(H386:H389)</f>
        <v>20</v>
      </c>
      <c r="I390" s="34">
        <f>H390-G390</f>
        <v>0</v>
      </c>
      <c r="J390" s="145"/>
    </row>
    <row r="391" spans="1:10" ht="21">
      <c r="A391" s="135">
        <v>10</v>
      </c>
      <c r="B391" s="175">
        <v>331</v>
      </c>
      <c r="C391" s="3"/>
      <c r="D391" s="75" t="s">
        <v>304</v>
      </c>
      <c r="E391" s="10"/>
      <c r="F391" s="10"/>
      <c r="G391" s="10"/>
      <c r="H391" s="10"/>
      <c r="I391" s="10"/>
      <c r="J391" s="145"/>
    </row>
    <row r="392" spans="1:10" ht="21">
      <c r="A392" s="4"/>
      <c r="B392" s="173"/>
      <c r="C392" s="24">
        <v>10</v>
      </c>
      <c r="D392" s="46"/>
      <c r="E392" s="10"/>
      <c r="F392" s="10"/>
      <c r="G392" s="10"/>
      <c r="H392" s="10"/>
      <c r="I392" s="10"/>
      <c r="J392" s="145"/>
    </row>
    <row r="393" spans="1:10" ht="21">
      <c r="A393" s="4"/>
      <c r="B393" s="173"/>
      <c r="C393" s="24">
        <v>20</v>
      </c>
      <c r="D393" s="46"/>
      <c r="E393" s="10"/>
      <c r="F393" s="10"/>
      <c r="G393" s="10"/>
      <c r="H393" s="10"/>
      <c r="I393" s="10"/>
      <c r="J393" s="145"/>
    </row>
    <row r="394" spans="1:10" ht="21">
      <c r="A394" s="4"/>
      <c r="B394" s="173"/>
      <c r="C394" s="24">
        <v>30</v>
      </c>
      <c r="D394" s="46"/>
      <c r="E394" s="10"/>
      <c r="F394" s="10"/>
      <c r="G394" s="10"/>
      <c r="H394" s="10"/>
      <c r="I394" s="10"/>
      <c r="J394" s="145"/>
    </row>
    <row r="395" spans="1:10" ht="21">
      <c r="A395" s="4"/>
      <c r="B395" s="173"/>
      <c r="C395" s="24">
        <v>40</v>
      </c>
      <c r="D395" s="46"/>
      <c r="E395" s="10"/>
      <c r="F395" s="10"/>
      <c r="G395" s="10"/>
      <c r="H395" s="10"/>
      <c r="I395" s="10"/>
      <c r="J395" s="145"/>
    </row>
    <row r="396" spans="1:10" ht="21">
      <c r="A396" s="4"/>
      <c r="B396" s="173"/>
      <c r="C396" s="24">
        <v>50</v>
      </c>
      <c r="D396" s="46"/>
      <c r="E396" s="10"/>
      <c r="F396" s="10"/>
      <c r="G396" s="10"/>
      <c r="H396" s="10"/>
      <c r="I396" s="10"/>
      <c r="J396" s="145"/>
    </row>
    <row r="397" spans="1:10" ht="21">
      <c r="A397" s="4"/>
      <c r="B397" s="173"/>
      <c r="C397" s="24">
        <v>60</v>
      </c>
      <c r="D397" s="46"/>
      <c r="E397" s="10"/>
      <c r="F397" s="10"/>
      <c r="G397" s="10"/>
      <c r="H397" s="10"/>
      <c r="I397" s="10"/>
      <c r="J397" s="145"/>
    </row>
    <row r="398" spans="1:10" ht="21">
      <c r="A398" s="4"/>
      <c r="B398" s="173"/>
      <c r="C398" s="24">
        <v>70</v>
      </c>
      <c r="D398" s="46"/>
      <c r="E398" s="10"/>
      <c r="F398" s="10"/>
      <c r="G398" s="10"/>
      <c r="H398" s="10"/>
      <c r="I398" s="10"/>
      <c r="J398" s="145"/>
    </row>
    <row r="399" spans="1:10" ht="21">
      <c r="A399" s="4"/>
      <c r="B399" s="173"/>
      <c r="C399" s="24">
        <v>80</v>
      </c>
      <c r="D399" s="46"/>
      <c r="E399" s="10"/>
      <c r="F399" s="10"/>
      <c r="G399" s="10"/>
      <c r="H399" s="10"/>
      <c r="I399" s="10"/>
      <c r="J399" s="145"/>
    </row>
    <row r="400" spans="1:10" ht="21">
      <c r="A400" s="4"/>
      <c r="B400" s="173"/>
      <c r="C400" s="126"/>
      <c r="D400" s="3" t="s">
        <v>305</v>
      </c>
      <c r="E400" s="54"/>
      <c r="F400" s="54"/>
      <c r="G400" s="54"/>
      <c r="H400" s="54"/>
      <c r="I400" s="10"/>
      <c r="J400" s="145"/>
    </row>
    <row r="401" spans="1:11" ht="22.8">
      <c r="A401" s="4">
        <v>11</v>
      </c>
      <c r="B401" s="175">
        <v>340</v>
      </c>
      <c r="C401" s="24">
        <v>10</v>
      </c>
      <c r="D401" s="74" t="s">
        <v>306</v>
      </c>
      <c r="E401" s="10"/>
      <c r="F401" s="10"/>
      <c r="G401" s="10"/>
      <c r="H401" s="10"/>
      <c r="I401" s="10"/>
      <c r="J401" s="145"/>
      <c r="K401" s="200"/>
    </row>
    <row r="402" spans="1:11" ht="22.8">
      <c r="A402" s="4"/>
      <c r="B402" s="173"/>
      <c r="C402" s="126"/>
      <c r="D402" s="76" t="s">
        <v>307</v>
      </c>
      <c r="E402" s="29">
        <v>29.97</v>
      </c>
      <c r="F402" s="29">
        <v>40</v>
      </c>
      <c r="G402" s="29">
        <v>40</v>
      </c>
      <c r="H402" s="29">
        <v>40</v>
      </c>
      <c r="I402" s="29">
        <f>H402-G402</f>
        <v>0</v>
      </c>
      <c r="J402" s="145"/>
      <c r="K402" s="200"/>
    </row>
    <row r="403" spans="1:11" ht="22.8">
      <c r="A403" s="4"/>
      <c r="B403" s="173"/>
      <c r="C403" s="126"/>
      <c r="D403" s="3" t="s">
        <v>308</v>
      </c>
      <c r="E403" s="34">
        <f>SUM(E402)</f>
        <v>29.97</v>
      </c>
      <c r="F403" s="34">
        <v>40</v>
      </c>
      <c r="G403" s="34">
        <f>SUM(G402)</f>
        <v>40</v>
      </c>
      <c r="H403" s="34">
        <f>SUM(H402)</f>
        <v>40</v>
      </c>
      <c r="I403" s="34">
        <f>H403-G403</f>
        <v>0</v>
      </c>
      <c r="J403" s="145"/>
      <c r="K403" s="200"/>
    </row>
    <row r="404" spans="1:11" ht="22.8">
      <c r="A404" s="135">
        <v>12</v>
      </c>
      <c r="B404" s="175">
        <v>350</v>
      </c>
      <c r="C404" s="109"/>
      <c r="D404" s="74" t="s">
        <v>309</v>
      </c>
      <c r="E404" s="25"/>
      <c r="F404" s="25"/>
      <c r="G404" s="25"/>
      <c r="H404" s="25"/>
      <c r="I404" s="25"/>
      <c r="J404" s="17"/>
      <c r="K404" s="200"/>
    </row>
    <row r="405" spans="1:11" ht="22.8">
      <c r="A405" s="135"/>
      <c r="B405" s="175"/>
      <c r="C405" s="24">
        <v>10</v>
      </c>
      <c r="D405" s="76" t="s">
        <v>507</v>
      </c>
      <c r="E405" s="25">
        <v>0.05</v>
      </c>
      <c r="F405" s="25"/>
      <c r="G405" s="25"/>
      <c r="H405" s="25"/>
      <c r="I405" s="25"/>
      <c r="J405" s="17"/>
      <c r="K405" s="200"/>
    </row>
    <row r="406" spans="1:11" ht="22.8">
      <c r="A406" s="135"/>
      <c r="B406" s="175"/>
      <c r="C406" s="24">
        <v>11</v>
      </c>
      <c r="D406" s="76" t="s">
        <v>444</v>
      </c>
      <c r="E406" s="26">
        <v>14.67</v>
      </c>
      <c r="F406" s="25"/>
      <c r="G406" s="26"/>
      <c r="H406" s="26"/>
      <c r="I406" s="25"/>
      <c r="J406" s="17"/>
      <c r="K406" s="200"/>
    </row>
    <row r="407" spans="1:11" ht="22.8">
      <c r="A407" s="135"/>
      <c r="B407" s="175"/>
      <c r="C407" s="24">
        <v>20</v>
      </c>
      <c r="D407" s="76" t="s">
        <v>445</v>
      </c>
      <c r="E407" s="26">
        <v>66.55</v>
      </c>
      <c r="F407" s="25"/>
      <c r="G407" s="26"/>
      <c r="H407" s="26"/>
      <c r="I407" s="25"/>
      <c r="J407" s="17"/>
      <c r="K407" s="200"/>
    </row>
    <row r="408" spans="1:11" ht="22.8">
      <c r="A408" s="135"/>
      <c r="B408" s="175"/>
      <c r="C408" s="24"/>
      <c r="D408" s="46" t="s">
        <v>155</v>
      </c>
      <c r="E408" s="26">
        <v>6.03</v>
      </c>
      <c r="F408" s="25"/>
      <c r="G408" s="26"/>
      <c r="H408" s="26"/>
      <c r="I408" s="25"/>
      <c r="J408" s="17"/>
      <c r="K408" s="200"/>
    </row>
    <row r="409" spans="1:11" ht="22.8">
      <c r="A409" s="135"/>
      <c r="B409" s="175"/>
      <c r="C409" s="24"/>
      <c r="D409" s="46" t="s">
        <v>156</v>
      </c>
      <c r="E409" s="26">
        <v>16.82</v>
      </c>
      <c r="F409" s="25"/>
      <c r="G409" s="26"/>
      <c r="H409" s="26"/>
      <c r="I409" s="25"/>
      <c r="J409" s="17"/>
      <c r="K409" s="200"/>
    </row>
    <row r="410" spans="1:11" ht="22.8">
      <c r="A410" s="135"/>
      <c r="B410" s="175"/>
      <c r="C410" s="24"/>
      <c r="D410" s="46" t="s">
        <v>157</v>
      </c>
      <c r="E410" s="26"/>
      <c r="F410" s="25"/>
      <c r="G410" s="26"/>
      <c r="H410" s="26"/>
      <c r="I410" s="25"/>
      <c r="J410" s="17"/>
      <c r="K410" s="200"/>
    </row>
    <row r="411" spans="1:11" ht="22.8">
      <c r="A411" s="108"/>
      <c r="B411" s="197"/>
      <c r="C411" s="24">
        <v>30</v>
      </c>
      <c r="D411" s="75" t="s">
        <v>310</v>
      </c>
      <c r="E411" s="25"/>
      <c r="F411" s="25"/>
      <c r="G411" s="25"/>
      <c r="H411" s="25"/>
      <c r="I411" s="25"/>
      <c r="J411" s="17"/>
      <c r="K411" s="200"/>
    </row>
    <row r="412" spans="1:11" ht="27" customHeight="1">
      <c r="A412" s="108"/>
      <c r="B412" s="197"/>
      <c r="C412" s="109"/>
      <c r="D412" s="76" t="s">
        <v>311</v>
      </c>
      <c r="E412" s="26"/>
      <c r="F412" s="26"/>
      <c r="G412" s="26"/>
      <c r="H412" s="26"/>
      <c r="I412" s="26"/>
      <c r="J412" s="47"/>
      <c r="K412" s="200"/>
    </row>
    <row r="413" spans="1:11" ht="27" customHeight="1">
      <c r="A413" s="108"/>
      <c r="B413" s="197"/>
      <c r="C413" s="109"/>
      <c r="D413" s="76" t="s">
        <v>446</v>
      </c>
      <c r="E413" s="26">
        <v>0.77</v>
      </c>
      <c r="F413" s="26"/>
      <c r="G413" s="26"/>
      <c r="H413" s="26"/>
      <c r="I413" s="26"/>
      <c r="J413" s="47"/>
      <c r="K413" s="200"/>
    </row>
    <row r="414" spans="1:11" ht="27" customHeight="1">
      <c r="A414" s="108"/>
      <c r="B414" s="197"/>
      <c r="C414" s="109"/>
      <c r="D414" s="76" t="s">
        <v>312</v>
      </c>
      <c r="E414" s="26"/>
      <c r="F414" s="26"/>
      <c r="G414" s="26"/>
      <c r="H414" s="26"/>
      <c r="I414" s="26"/>
      <c r="J414" s="47"/>
      <c r="K414" s="200"/>
    </row>
    <row r="415" spans="1:11" ht="27" customHeight="1">
      <c r="A415" s="108"/>
      <c r="B415" s="197"/>
      <c r="C415" s="109"/>
      <c r="D415" s="76" t="s">
        <v>313</v>
      </c>
      <c r="E415" s="26">
        <v>0.92</v>
      </c>
      <c r="F415" s="26"/>
      <c r="G415" s="26"/>
      <c r="H415" s="26"/>
      <c r="I415" s="15"/>
      <c r="J415" s="47"/>
      <c r="K415" s="200"/>
    </row>
    <row r="416" spans="1:11" ht="27" customHeight="1">
      <c r="A416" s="108"/>
      <c r="B416" s="197"/>
      <c r="C416" s="109"/>
      <c r="D416" s="76" t="s">
        <v>314</v>
      </c>
      <c r="E416" s="26"/>
      <c r="F416" s="26"/>
      <c r="G416" s="26"/>
      <c r="H416" s="26"/>
      <c r="I416" s="26"/>
      <c r="J416" s="47"/>
      <c r="K416" s="200"/>
    </row>
    <row r="417" spans="1:11" ht="27" customHeight="1">
      <c r="A417" s="108"/>
      <c r="B417" s="197"/>
      <c r="C417" s="109"/>
      <c r="D417" s="76" t="s">
        <v>315</v>
      </c>
      <c r="E417" s="26">
        <v>1.51</v>
      </c>
      <c r="F417" s="26"/>
      <c r="G417" s="26"/>
      <c r="H417" s="26"/>
      <c r="I417" s="26"/>
      <c r="J417" s="47"/>
      <c r="K417" s="200"/>
    </row>
    <row r="418" spans="1:11" ht="27" customHeight="1">
      <c r="A418" s="108"/>
      <c r="B418" s="197"/>
      <c r="C418" s="109"/>
      <c r="D418" s="76" t="s">
        <v>316</v>
      </c>
      <c r="E418" s="26"/>
      <c r="F418" s="26"/>
      <c r="G418" s="26"/>
      <c r="H418" s="26"/>
      <c r="I418" s="26"/>
      <c r="J418" s="47"/>
      <c r="K418" s="200"/>
    </row>
    <row r="419" spans="1:11" ht="27" customHeight="1">
      <c r="A419" s="108"/>
      <c r="B419" s="197"/>
      <c r="C419" s="109"/>
      <c r="D419" s="76" t="s">
        <v>317</v>
      </c>
      <c r="E419" s="26">
        <v>0.48</v>
      </c>
      <c r="F419" s="26"/>
      <c r="G419" s="26"/>
      <c r="H419" s="26"/>
      <c r="I419" s="26"/>
      <c r="J419" s="47"/>
      <c r="K419" s="200"/>
    </row>
    <row r="420" spans="1:11" ht="27" customHeight="1">
      <c r="A420" s="116"/>
      <c r="B420" s="197"/>
      <c r="C420" s="142"/>
      <c r="D420" s="74" t="s">
        <v>318</v>
      </c>
      <c r="E420" s="34">
        <f>SUM(E405:E419)</f>
        <v>107.80000000000001</v>
      </c>
      <c r="F420" s="143"/>
      <c r="G420" s="34">
        <f>SUM(G405:G419)</f>
        <v>0</v>
      </c>
      <c r="H420" s="34">
        <f>SUM(H405:H419)</f>
        <v>0</v>
      </c>
      <c r="I420" s="29">
        <f>H420-G420</f>
        <v>0</v>
      </c>
      <c r="J420" s="47"/>
      <c r="K420" s="200"/>
    </row>
    <row r="421" spans="1:11" ht="22.8">
      <c r="A421" s="116"/>
      <c r="B421" s="197"/>
      <c r="C421" s="142"/>
      <c r="D421" s="74"/>
      <c r="E421" s="34"/>
      <c r="F421" s="143"/>
      <c r="G421" s="34"/>
      <c r="H421" s="34"/>
      <c r="I421" s="41"/>
      <c r="J421" s="47"/>
      <c r="K421" s="200"/>
    </row>
    <row r="422" spans="1:11" ht="22.8">
      <c r="A422" s="108"/>
      <c r="B422" s="197"/>
      <c r="C422" s="109"/>
      <c r="D422" s="74" t="s">
        <v>319</v>
      </c>
      <c r="E422" s="26"/>
      <c r="F422" s="26"/>
      <c r="G422" s="26"/>
      <c r="H422" s="26"/>
      <c r="I422" s="26"/>
      <c r="J422" s="47"/>
      <c r="K422" s="200"/>
    </row>
    <row r="423" spans="1:11" ht="22.8">
      <c r="A423" s="108"/>
      <c r="B423" s="175">
        <v>210</v>
      </c>
      <c r="C423" s="86"/>
      <c r="D423" s="76" t="s">
        <v>320</v>
      </c>
      <c r="E423" s="34">
        <f>E265</f>
        <v>221.14999999999998</v>
      </c>
      <c r="F423" s="34">
        <f>F265</f>
        <v>296.91999999999996</v>
      </c>
      <c r="G423" s="34">
        <f>G265</f>
        <v>294.41999999999996</v>
      </c>
      <c r="H423" s="34">
        <f>H265</f>
        <v>335.65000000000003</v>
      </c>
      <c r="I423" s="34">
        <f>I265</f>
        <v>41.23000000000004</v>
      </c>
      <c r="J423" s="47"/>
      <c r="K423" s="200"/>
    </row>
    <row r="424" spans="1:11" ht="22.8">
      <c r="A424" s="108"/>
      <c r="B424" s="175">
        <v>220</v>
      </c>
      <c r="C424" s="86"/>
      <c r="D424" s="76" t="s">
        <v>321</v>
      </c>
      <c r="E424" s="34">
        <f>E305</f>
        <v>7.3000000000000007</v>
      </c>
      <c r="F424" s="34">
        <f>F305</f>
        <v>28.849999999999998</v>
      </c>
      <c r="G424" s="34">
        <f>G305</f>
        <v>29.89</v>
      </c>
      <c r="H424" s="34">
        <f>H305</f>
        <v>31.549999999999997</v>
      </c>
      <c r="I424" s="34">
        <f>I305</f>
        <v>1.6599999999999966</v>
      </c>
      <c r="J424" s="47"/>
      <c r="K424" s="200"/>
    </row>
    <row r="425" spans="1:11" ht="22.8">
      <c r="A425" s="108"/>
      <c r="B425" s="175">
        <v>230</v>
      </c>
      <c r="C425" s="86"/>
      <c r="D425" s="76" t="s">
        <v>322</v>
      </c>
      <c r="E425" s="34">
        <f>E348</f>
        <v>63.92</v>
      </c>
      <c r="F425" s="34">
        <f>F348</f>
        <v>196.39999999999998</v>
      </c>
      <c r="G425" s="34">
        <f>G348</f>
        <v>180.65</v>
      </c>
      <c r="H425" s="34">
        <f>H348</f>
        <v>232.29999999999998</v>
      </c>
      <c r="I425" s="34">
        <f>I348</f>
        <v>51.65</v>
      </c>
      <c r="J425" s="47"/>
      <c r="K425" s="200"/>
    </row>
    <row r="426" spans="1:11" ht="22.8">
      <c r="A426" s="108"/>
      <c r="B426" s="175">
        <v>240</v>
      </c>
      <c r="C426" s="86"/>
      <c r="D426" s="76" t="s">
        <v>323</v>
      </c>
      <c r="E426" s="143">
        <f>E358</f>
        <v>0</v>
      </c>
      <c r="F426" s="34">
        <v>10</v>
      </c>
      <c r="G426" s="143">
        <f>G358</f>
        <v>10</v>
      </c>
      <c r="H426" s="143">
        <f>H358</f>
        <v>10</v>
      </c>
      <c r="I426" s="143">
        <f>I358</f>
        <v>0</v>
      </c>
      <c r="J426" s="47"/>
      <c r="K426" s="200"/>
    </row>
    <row r="427" spans="1:11" ht="22.8">
      <c r="A427" s="108"/>
      <c r="B427" s="175">
        <v>250</v>
      </c>
      <c r="C427" s="86"/>
      <c r="D427" s="76" t="s">
        <v>324</v>
      </c>
      <c r="E427" s="208">
        <f>E362</f>
        <v>3.54</v>
      </c>
      <c r="F427" s="143">
        <f>F362</f>
        <v>7</v>
      </c>
      <c r="G427" s="208">
        <f>G362</f>
        <v>7</v>
      </c>
      <c r="H427" s="208">
        <f>H362</f>
        <v>7.5</v>
      </c>
      <c r="I427" s="208">
        <f>I362</f>
        <v>0.5</v>
      </c>
      <c r="J427" s="47"/>
      <c r="K427" s="200"/>
    </row>
    <row r="428" spans="1:11" ht="22.8">
      <c r="A428" s="108"/>
      <c r="B428" s="175">
        <v>260</v>
      </c>
      <c r="C428" s="86"/>
      <c r="D428" s="76" t="s">
        <v>325</v>
      </c>
      <c r="E428" s="208">
        <f>E366</f>
        <v>0</v>
      </c>
      <c r="F428" s="146"/>
      <c r="G428" s="208">
        <f>G366</f>
        <v>0</v>
      </c>
      <c r="H428" s="208">
        <f>H366</f>
        <v>0</v>
      </c>
      <c r="I428" s="208">
        <f>I366</f>
        <v>0</v>
      </c>
      <c r="J428" s="47"/>
      <c r="K428" s="200"/>
    </row>
    <row r="429" spans="1:11" ht="22.8">
      <c r="A429" s="108"/>
      <c r="B429" s="175">
        <v>271</v>
      </c>
      <c r="C429" s="86"/>
      <c r="D429" s="76" t="s">
        <v>326</v>
      </c>
      <c r="E429" s="34">
        <f>E377</f>
        <v>0</v>
      </c>
      <c r="F429" s="34">
        <f>F377</f>
        <v>12.5</v>
      </c>
      <c r="G429" s="34">
        <f>G377</f>
        <v>12.5</v>
      </c>
      <c r="H429" s="34">
        <f>H377</f>
        <v>12.5</v>
      </c>
      <c r="I429" s="34">
        <f>I377</f>
        <v>0</v>
      </c>
      <c r="J429" s="47"/>
      <c r="K429" s="200"/>
    </row>
    <row r="430" spans="1:11" ht="22.8">
      <c r="A430" s="108"/>
      <c r="B430" s="175">
        <v>280</v>
      </c>
      <c r="C430" s="86"/>
      <c r="D430" s="76" t="s">
        <v>327</v>
      </c>
      <c r="E430" s="143">
        <f>E379</f>
        <v>0</v>
      </c>
      <c r="F430" s="146"/>
      <c r="G430" s="143">
        <f>G379</f>
        <v>0</v>
      </c>
      <c r="H430" s="143">
        <f>H379</f>
        <v>0</v>
      </c>
      <c r="I430" s="143">
        <f>I379</f>
        <v>0</v>
      </c>
      <c r="J430" s="47"/>
      <c r="K430" s="200"/>
    </row>
    <row r="431" spans="1:11" ht="22.8">
      <c r="A431" s="108"/>
      <c r="B431" s="175">
        <v>330</v>
      </c>
      <c r="C431" s="86"/>
      <c r="D431" s="76" t="s">
        <v>328</v>
      </c>
      <c r="E431" s="143">
        <f>E390</f>
        <v>0</v>
      </c>
      <c r="F431" s="143">
        <v>20</v>
      </c>
      <c r="G431" s="143">
        <f>G390</f>
        <v>20</v>
      </c>
      <c r="H431" s="143">
        <f>H390</f>
        <v>20</v>
      </c>
      <c r="I431" s="143">
        <f>I390</f>
        <v>0</v>
      </c>
      <c r="J431" s="47"/>
      <c r="K431" s="200"/>
    </row>
    <row r="432" spans="1:11" ht="22.8">
      <c r="A432" s="108"/>
      <c r="B432" s="175">
        <v>331</v>
      </c>
      <c r="C432" s="86"/>
      <c r="D432" s="76" t="s">
        <v>329</v>
      </c>
      <c r="E432" s="143">
        <f>E400</f>
        <v>0</v>
      </c>
      <c r="F432" s="146"/>
      <c r="G432" s="143">
        <f>G400</f>
        <v>0</v>
      </c>
      <c r="H432" s="143">
        <f>H400</f>
        <v>0</v>
      </c>
      <c r="I432" s="143">
        <f>I400</f>
        <v>0</v>
      </c>
      <c r="J432" s="47"/>
      <c r="K432" s="200"/>
    </row>
    <row r="433" spans="1:11" ht="22.8">
      <c r="A433" s="108"/>
      <c r="B433" s="175">
        <v>340</v>
      </c>
      <c r="C433" s="86"/>
      <c r="D433" s="76" t="s">
        <v>306</v>
      </c>
      <c r="E433" s="34">
        <f>E403</f>
        <v>29.97</v>
      </c>
      <c r="F433" s="34">
        <f>F403</f>
        <v>40</v>
      </c>
      <c r="G433" s="34">
        <f>G403</f>
        <v>40</v>
      </c>
      <c r="H433" s="34">
        <f>H403</f>
        <v>40</v>
      </c>
      <c r="I433" s="34">
        <f>I403</f>
        <v>0</v>
      </c>
      <c r="J433" s="47"/>
      <c r="K433" s="200"/>
    </row>
    <row r="434" spans="1:11" ht="22.8">
      <c r="A434" s="108"/>
      <c r="B434" s="175">
        <v>350</v>
      </c>
      <c r="C434" s="86"/>
      <c r="D434" s="76" t="s">
        <v>330</v>
      </c>
      <c r="E434" s="34">
        <f>E420</f>
        <v>107.80000000000001</v>
      </c>
      <c r="F434" s="26"/>
      <c r="G434" s="34">
        <f>G420</f>
        <v>0</v>
      </c>
      <c r="H434" s="34">
        <f>H420</f>
        <v>0</v>
      </c>
      <c r="I434" s="34">
        <f>I420</f>
        <v>0</v>
      </c>
      <c r="J434" s="47"/>
      <c r="K434" s="200"/>
    </row>
    <row r="435" spans="1:11" ht="22.8">
      <c r="A435" s="108"/>
      <c r="B435" s="175"/>
      <c r="C435" s="86"/>
      <c r="D435" s="147" t="s">
        <v>331</v>
      </c>
      <c r="E435" s="34">
        <f>SUM(E423:E434)</f>
        <v>433.68</v>
      </c>
      <c r="F435" s="34">
        <f>SUM(F423:F434)</f>
        <v>611.66999999999996</v>
      </c>
      <c r="G435" s="34">
        <f>SUM(G423:G434)</f>
        <v>594.45999999999992</v>
      </c>
      <c r="H435" s="34">
        <f>SUM(H423:H434)</f>
        <v>689.5</v>
      </c>
      <c r="I435" s="34">
        <f>SUM(I423:I434)</f>
        <v>95.040000000000035</v>
      </c>
      <c r="J435" s="47"/>
      <c r="K435" s="200"/>
    </row>
    <row r="436" spans="1:11" ht="22.8">
      <c r="A436" s="135">
        <v>13</v>
      </c>
      <c r="B436" s="175">
        <v>410</v>
      </c>
      <c r="C436" s="126"/>
      <c r="D436" s="214" t="s">
        <v>496</v>
      </c>
      <c r="E436" s="10"/>
      <c r="F436" s="10"/>
      <c r="G436" s="10"/>
      <c r="H436" s="10"/>
      <c r="I436" s="10"/>
      <c r="J436" s="11"/>
      <c r="K436" s="200"/>
    </row>
    <row r="437" spans="1:11" ht="22.8">
      <c r="A437" s="4"/>
      <c r="B437" s="173"/>
      <c r="C437" s="24">
        <v>10</v>
      </c>
      <c r="D437" s="62" t="s">
        <v>332</v>
      </c>
      <c r="E437" s="8"/>
      <c r="F437" s="8"/>
      <c r="G437" s="8"/>
      <c r="H437" s="8"/>
      <c r="I437" s="8"/>
      <c r="J437" s="55"/>
      <c r="K437" s="200"/>
    </row>
    <row r="438" spans="1:11" ht="22.8">
      <c r="A438" s="4"/>
      <c r="B438" s="173"/>
      <c r="C438" s="148"/>
      <c r="D438" s="46" t="s">
        <v>333</v>
      </c>
      <c r="E438" s="15"/>
      <c r="F438" s="15"/>
      <c r="G438" s="15"/>
      <c r="H438" s="15"/>
      <c r="I438" s="55"/>
      <c r="J438" s="55"/>
      <c r="K438" s="200"/>
    </row>
    <row r="439" spans="1:11" ht="22.8">
      <c r="A439" s="4"/>
      <c r="B439" s="173"/>
      <c r="C439" s="148"/>
      <c r="D439" s="46" t="s">
        <v>334</v>
      </c>
      <c r="E439" s="15"/>
      <c r="F439" s="55"/>
      <c r="G439" s="15"/>
      <c r="H439" s="15"/>
      <c r="I439" s="55"/>
      <c r="J439" s="55"/>
      <c r="K439" s="200"/>
    </row>
    <row r="440" spans="1:11" ht="22.8">
      <c r="A440" s="4"/>
      <c r="B440" s="173"/>
      <c r="C440" s="148"/>
      <c r="D440" s="46" t="s">
        <v>335</v>
      </c>
      <c r="E440" s="48"/>
      <c r="F440" s="157">
        <v>20</v>
      </c>
      <c r="G440" s="15">
        <v>20</v>
      </c>
      <c r="H440" s="15">
        <v>20</v>
      </c>
      <c r="I440" s="29">
        <f>H440-G440</f>
        <v>0</v>
      </c>
      <c r="J440" s="55"/>
      <c r="K440" s="200"/>
    </row>
    <row r="441" spans="1:11" ht="16.5" customHeight="1">
      <c r="A441" s="4"/>
      <c r="B441" s="173"/>
      <c r="C441" s="24">
        <v>20</v>
      </c>
      <c r="D441" s="149" t="s">
        <v>336</v>
      </c>
      <c r="E441" s="15"/>
      <c r="F441" s="157"/>
      <c r="G441" s="15"/>
      <c r="H441" s="15"/>
      <c r="I441" s="8"/>
      <c r="J441" s="55"/>
      <c r="K441" s="200"/>
    </row>
    <row r="442" spans="1:11" ht="22.8">
      <c r="A442" s="4"/>
      <c r="B442" s="173"/>
      <c r="C442" s="148"/>
      <c r="D442" s="46" t="s">
        <v>256</v>
      </c>
      <c r="E442" s="15">
        <v>2.36</v>
      </c>
      <c r="F442" s="157">
        <v>50</v>
      </c>
      <c r="G442" s="15">
        <v>50</v>
      </c>
      <c r="H442" s="15">
        <v>50</v>
      </c>
      <c r="I442" s="29">
        <f>H442-G442</f>
        <v>0</v>
      </c>
      <c r="J442" s="55"/>
      <c r="K442" s="200"/>
    </row>
    <row r="443" spans="1:11" ht="22.8">
      <c r="A443" s="4"/>
      <c r="B443" s="173"/>
      <c r="C443" s="148"/>
      <c r="D443" s="46" t="s">
        <v>522</v>
      </c>
      <c r="E443" s="15"/>
      <c r="F443" s="157">
        <v>100</v>
      </c>
      <c r="G443" s="15">
        <v>100</v>
      </c>
      <c r="H443" s="15">
        <v>100</v>
      </c>
      <c r="I443" s="29">
        <f>H443-G443</f>
        <v>0</v>
      </c>
      <c r="J443" s="55"/>
      <c r="K443" s="200"/>
    </row>
    <row r="444" spans="1:11" ht="22.8">
      <c r="A444" s="4"/>
      <c r="B444" s="173"/>
      <c r="C444" s="148"/>
      <c r="D444" s="46" t="s">
        <v>337</v>
      </c>
      <c r="E444" s="15"/>
      <c r="F444" s="156"/>
      <c r="G444" s="15"/>
      <c r="H444" s="15"/>
      <c r="I444" s="55"/>
      <c r="J444" s="55"/>
      <c r="K444" s="200"/>
    </row>
    <row r="445" spans="1:11" ht="21">
      <c r="A445" s="108"/>
      <c r="B445" s="187"/>
      <c r="C445" s="24">
        <v>30</v>
      </c>
      <c r="D445" s="149" t="s">
        <v>338</v>
      </c>
      <c r="E445" s="15"/>
      <c r="F445" s="156"/>
      <c r="G445" s="15"/>
      <c r="H445" s="15"/>
      <c r="I445" s="15"/>
      <c r="J445" s="55"/>
    </row>
    <row r="446" spans="1:11" ht="21">
      <c r="A446" s="108"/>
      <c r="B446" s="187"/>
      <c r="C446" s="129"/>
      <c r="D446" s="46" t="s">
        <v>339</v>
      </c>
      <c r="E446" s="15">
        <v>16.7</v>
      </c>
      <c r="F446" s="157">
        <v>50</v>
      </c>
      <c r="G446" s="15">
        <v>50</v>
      </c>
      <c r="H446" s="15">
        <v>60</v>
      </c>
      <c r="I446" s="29">
        <f>H446-G446</f>
        <v>10</v>
      </c>
      <c r="J446" s="55"/>
    </row>
    <row r="447" spans="1:11" ht="21">
      <c r="A447" s="108"/>
      <c r="B447" s="187"/>
      <c r="C447" s="129"/>
      <c r="D447" s="46" t="s">
        <v>340</v>
      </c>
      <c r="E447" s="15"/>
      <c r="F447" s="157">
        <v>25</v>
      </c>
      <c r="G447" s="15">
        <v>25</v>
      </c>
      <c r="H447" s="15">
        <v>25</v>
      </c>
      <c r="I447" s="29">
        <f>H447-G447</f>
        <v>0</v>
      </c>
      <c r="J447" s="55"/>
    </row>
    <row r="448" spans="1:11" ht="22.8">
      <c r="A448" s="108"/>
      <c r="B448" s="187"/>
      <c r="C448" s="129"/>
      <c r="D448" s="46" t="s">
        <v>341</v>
      </c>
      <c r="E448" s="15"/>
      <c r="F448" s="157">
        <v>15</v>
      </c>
      <c r="G448" s="15">
        <v>15</v>
      </c>
      <c r="H448" s="15">
        <v>15</v>
      </c>
      <c r="I448" s="29">
        <f>H448-G448</f>
        <v>0</v>
      </c>
      <c r="J448" s="55"/>
      <c r="K448" s="200"/>
    </row>
    <row r="449" spans="1:11" ht="22.8">
      <c r="A449" s="108"/>
      <c r="B449" s="187"/>
      <c r="C449" s="129"/>
      <c r="D449" s="46" t="s">
        <v>342</v>
      </c>
      <c r="E449" s="15"/>
      <c r="F449" s="157">
        <v>15</v>
      </c>
      <c r="G449" s="15">
        <v>15</v>
      </c>
      <c r="H449" s="15">
        <v>15</v>
      </c>
      <c r="I449" s="29">
        <f>H449-G449</f>
        <v>0</v>
      </c>
      <c r="J449" s="55"/>
      <c r="K449" s="200"/>
    </row>
    <row r="450" spans="1:11" ht="22.8">
      <c r="A450" s="108"/>
      <c r="B450" s="187"/>
      <c r="C450" s="129"/>
      <c r="D450" s="46" t="s">
        <v>343</v>
      </c>
      <c r="E450" s="15"/>
      <c r="F450" s="157"/>
      <c r="G450" s="15"/>
      <c r="H450" s="15"/>
      <c r="I450" s="55"/>
      <c r="J450" s="55"/>
      <c r="K450" s="200"/>
    </row>
    <row r="451" spans="1:11" ht="22.8">
      <c r="A451" s="108"/>
      <c r="B451" s="187"/>
      <c r="C451" s="129"/>
      <c r="D451" s="46" t="s">
        <v>344</v>
      </c>
      <c r="E451" s="15"/>
      <c r="F451" s="157">
        <v>15</v>
      </c>
      <c r="G451" s="15">
        <v>15</v>
      </c>
      <c r="H451" s="15">
        <v>15</v>
      </c>
      <c r="I451" s="29">
        <f>H451-G451</f>
        <v>0</v>
      </c>
      <c r="J451" s="55"/>
      <c r="K451" s="200"/>
    </row>
    <row r="452" spans="1:11" ht="16.5" customHeight="1">
      <c r="A452" s="108"/>
      <c r="B452" s="187"/>
      <c r="C452" s="24">
        <v>31</v>
      </c>
      <c r="D452" s="149" t="s">
        <v>345</v>
      </c>
      <c r="E452" s="15"/>
      <c r="F452" s="156"/>
      <c r="G452" s="15"/>
      <c r="H452" s="15"/>
      <c r="I452" s="15"/>
      <c r="J452" s="55"/>
      <c r="K452" s="200"/>
    </row>
    <row r="453" spans="1:11" ht="22.8">
      <c r="A453" s="108"/>
      <c r="B453" s="187"/>
      <c r="C453" s="24">
        <v>32</v>
      </c>
      <c r="D453" s="149" t="s">
        <v>346</v>
      </c>
      <c r="E453" s="15"/>
      <c r="F453" s="156"/>
      <c r="G453" s="15"/>
      <c r="H453" s="15"/>
      <c r="I453" s="15"/>
      <c r="J453" s="55"/>
      <c r="K453" s="200"/>
    </row>
    <row r="454" spans="1:11" ht="22.8">
      <c r="A454" s="108"/>
      <c r="B454" s="187"/>
      <c r="C454" s="129"/>
      <c r="D454" s="46" t="s">
        <v>347</v>
      </c>
      <c r="E454" s="15"/>
      <c r="F454" s="157">
        <v>5</v>
      </c>
      <c r="G454" s="15">
        <v>5</v>
      </c>
      <c r="H454" s="15">
        <v>5</v>
      </c>
      <c r="I454" s="29">
        <f>H454-G454</f>
        <v>0</v>
      </c>
      <c r="J454" s="55"/>
      <c r="K454" s="200"/>
    </row>
    <row r="455" spans="1:11" ht="22.8">
      <c r="A455" s="108"/>
      <c r="B455" s="187"/>
      <c r="C455" s="129"/>
      <c r="D455" s="46" t="s">
        <v>348</v>
      </c>
      <c r="E455" s="15"/>
      <c r="F455" s="157"/>
      <c r="G455" s="15"/>
      <c r="H455" s="15"/>
      <c r="I455" s="15"/>
      <c r="J455" s="55"/>
      <c r="K455" s="200"/>
    </row>
    <row r="456" spans="1:11" ht="22.8">
      <c r="A456" s="108"/>
      <c r="B456" s="187"/>
      <c r="C456" s="129"/>
      <c r="D456" s="46" t="s">
        <v>349</v>
      </c>
      <c r="E456" s="15"/>
      <c r="F456" s="157">
        <v>5</v>
      </c>
      <c r="G456" s="15">
        <v>5</v>
      </c>
      <c r="H456" s="15">
        <v>5</v>
      </c>
      <c r="I456" s="29">
        <f>H456-G456</f>
        <v>0</v>
      </c>
      <c r="J456" s="55"/>
      <c r="K456" s="200"/>
    </row>
    <row r="457" spans="1:11" ht="22.8">
      <c r="A457" s="108"/>
      <c r="B457" s="187"/>
      <c r="C457" s="24">
        <v>33</v>
      </c>
      <c r="D457" s="149" t="s">
        <v>350</v>
      </c>
      <c r="E457" s="15"/>
      <c r="F457" s="157"/>
      <c r="G457" s="15"/>
      <c r="H457" s="15"/>
      <c r="I457" s="15"/>
      <c r="J457" s="17"/>
      <c r="K457" s="200"/>
    </row>
    <row r="458" spans="1:11" ht="18" customHeight="1">
      <c r="A458" s="108"/>
      <c r="B458" s="187"/>
      <c r="C458" s="109"/>
      <c r="D458" s="139" t="s">
        <v>351</v>
      </c>
      <c r="E458" s="15">
        <v>26.39</v>
      </c>
      <c r="F458" s="157">
        <v>2</v>
      </c>
      <c r="G458" s="15">
        <v>30</v>
      </c>
      <c r="H458" s="15">
        <v>30</v>
      </c>
      <c r="I458" s="29">
        <f>H458-G458</f>
        <v>0</v>
      </c>
      <c r="J458" s="17"/>
      <c r="K458" s="200"/>
    </row>
    <row r="459" spans="1:11" ht="17.25" customHeight="1">
      <c r="A459" s="108"/>
      <c r="B459" s="187"/>
      <c r="C459" s="109"/>
      <c r="D459" s="139" t="s">
        <v>352</v>
      </c>
      <c r="E459" s="15"/>
      <c r="F459" s="157">
        <v>1</v>
      </c>
      <c r="G459" s="15">
        <v>1</v>
      </c>
      <c r="H459" s="15">
        <v>1</v>
      </c>
      <c r="I459" s="29">
        <f>H459-G459</f>
        <v>0</v>
      </c>
      <c r="J459" s="17"/>
      <c r="K459" s="200"/>
    </row>
    <row r="460" spans="1:11" ht="22.8">
      <c r="A460" s="108"/>
      <c r="B460" s="187"/>
      <c r="C460" s="24">
        <v>40</v>
      </c>
      <c r="D460" s="62" t="s">
        <v>353</v>
      </c>
      <c r="E460" s="15"/>
      <c r="F460" s="45"/>
      <c r="G460" s="15"/>
      <c r="H460" s="15"/>
      <c r="I460" s="15"/>
      <c r="J460" s="17"/>
      <c r="K460" s="200"/>
    </row>
    <row r="461" spans="1:11" ht="22.8">
      <c r="A461" s="108"/>
      <c r="B461" s="187"/>
      <c r="C461" s="109"/>
      <c r="D461" s="46" t="s">
        <v>354</v>
      </c>
      <c r="E461" s="15">
        <v>5.57</v>
      </c>
      <c r="F461" s="157">
        <v>6</v>
      </c>
      <c r="G461" s="15"/>
      <c r="H461" s="15"/>
      <c r="I461" s="157"/>
      <c r="J461" s="17"/>
      <c r="K461" s="200"/>
    </row>
    <row r="462" spans="1:11" ht="22.8">
      <c r="A462" s="108"/>
      <c r="B462" s="187"/>
      <c r="C462" s="109"/>
      <c r="D462" s="46" t="s">
        <v>355</v>
      </c>
      <c r="E462" s="15"/>
      <c r="F462" s="157">
        <v>6</v>
      </c>
      <c r="G462" s="15">
        <v>6.5</v>
      </c>
      <c r="H462" s="15">
        <v>6.5</v>
      </c>
      <c r="I462" s="29">
        <f>H462-G462</f>
        <v>0</v>
      </c>
      <c r="J462" s="17"/>
      <c r="K462" s="200"/>
    </row>
    <row r="463" spans="1:11" ht="22.8">
      <c r="A463" s="108"/>
      <c r="B463" s="187"/>
      <c r="C463" s="109"/>
      <c r="D463" s="46" t="s">
        <v>356</v>
      </c>
      <c r="E463" s="15"/>
      <c r="F463" s="157"/>
      <c r="G463" s="15"/>
      <c r="H463" s="15"/>
      <c r="I463" s="15"/>
      <c r="J463" s="17"/>
      <c r="K463" s="200"/>
    </row>
    <row r="464" spans="1:11" ht="22.8">
      <c r="A464" s="108"/>
      <c r="B464" s="187"/>
      <c r="C464" s="109"/>
      <c r="D464" s="46" t="s">
        <v>357</v>
      </c>
      <c r="E464" s="15"/>
      <c r="F464" s="157">
        <v>3</v>
      </c>
      <c r="G464" s="15">
        <v>3</v>
      </c>
      <c r="H464" s="15">
        <v>3</v>
      </c>
      <c r="I464" s="29">
        <f>H464-G464</f>
        <v>0</v>
      </c>
      <c r="J464" s="17"/>
      <c r="K464" s="200"/>
    </row>
    <row r="465" spans="1:11" ht="18.75" customHeight="1">
      <c r="A465" s="108"/>
      <c r="B465" s="187"/>
      <c r="C465" s="24">
        <v>50</v>
      </c>
      <c r="D465" s="62" t="s">
        <v>358</v>
      </c>
      <c r="E465" s="15"/>
      <c r="F465" s="156"/>
      <c r="G465" s="15"/>
      <c r="H465" s="15"/>
      <c r="I465" s="15"/>
      <c r="J465" s="17"/>
      <c r="K465" s="200"/>
    </row>
    <row r="466" spans="1:11" ht="18.75" customHeight="1">
      <c r="A466" s="108"/>
      <c r="B466" s="187"/>
      <c r="C466" s="109"/>
      <c r="D466" s="46" t="s">
        <v>359</v>
      </c>
      <c r="E466" s="15"/>
      <c r="F466" s="156"/>
      <c r="G466" s="15"/>
      <c r="H466" s="15"/>
      <c r="I466" s="61"/>
      <c r="J466" s="17"/>
      <c r="K466" s="200"/>
    </row>
    <row r="467" spans="1:11" ht="18.75" customHeight="1">
      <c r="A467" s="108"/>
      <c r="B467" s="187"/>
      <c r="C467" s="109"/>
      <c r="D467" s="46" t="s">
        <v>360</v>
      </c>
      <c r="E467" s="15"/>
      <c r="F467" s="156"/>
      <c r="G467" s="15"/>
      <c r="H467" s="15"/>
      <c r="I467" s="15"/>
      <c r="J467" s="17"/>
      <c r="K467" s="200"/>
    </row>
    <row r="468" spans="1:11" ht="18.75" customHeight="1">
      <c r="A468" s="108"/>
      <c r="B468" s="187"/>
      <c r="C468" s="109"/>
      <c r="D468" s="46" t="s">
        <v>361</v>
      </c>
      <c r="E468" s="15"/>
      <c r="F468" s="156"/>
      <c r="G468" s="15"/>
      <c r="H468" s="15"/>
      <c r="I468" s="15"/>
      <c r="J468" s="17"/>
    </row>
    <row r="469" spans="1:11" ht="18.75" customHeight="1">
      <c r="A469" s="108"/>
      <c r="B469" s="187"/>
      <c r="C469" s="109"/>
      <c r="D469" s="46" t="s">
        <v>362</v>
      </c>
      <c r="E469" s="15"/>
      <c r="F469" s="156"/>
      <c r="G469" s="15"/>
      <c r="H469" s="15"/>
      <c r="I469" s="15"/>
      <c r="J469" s="17"/>
    </row>
    <row r="470" spans="1:11" ht="20.399999999999999" customHeight="1">
      <c r="A470" s="108"/>
      <c r="B470" s="187"/>
      <c r="C470" s="24">
        <v>60</v>
      </c>
      <c r="D470" s="62" t="s">
        <v>363</v>
      </c>
      <c r="E470" s="15"/>
      <c r="F470" s="45"/>
      <c r="G470" s="15"/>
      <c r="H470" s="15"/>
      <c r="I470" s="15"/>
      <c r="J470" s="17"/>
      <c r="K470" s="202"/>
    </row>
    <row r="471" spans="1:11" ht="20.399999999999999" customHeight="1">
      <c r="A471" s="108"/>
      <c r="B471" s="187"/>
      <c r="C471" s="109"/>
      <c r="D471" s="46" t="s">
        <v>364</v>
      </c>
      <c r="E471" s="15"/>
      <c r="F471" s="157">
        <v>1.5</v>
      </c>
      <c r="G471" s="15">
        <v>1.5</v>
      </c>
      <c r="H471" s="15">
        <v>1.5</v>
      </c>
      <c r="I471" s="29">
        <f>H471-G471</f>
        <v>0</v>
      </c>
      <c r="J471" s="17"/>
      <c r="K471" s="202"/>
    </row>
    <row r="472" spans="1:11" ht="20.399999999999999" customHeight="1">
      <c r="A472" s="108"/>
      <c r="B472" s="187"/>
      <c r="C472" s="109"/>
      <c r="D472" s="46" t="s">
        <v>365</v>
      </c>
      <c r="E472" s="15"/>
      <c r="F472" s="157">
        <v>0.15</v>
      </c>
      <c r="G472" s="15">
        <v>0.15</v>
      </c>
      <c r="H472" s="15">
        <v>0.15</v>
      </c>
      <c r="I472" s="29">
        <f>H472-G472</f>
        <v>0</v>
      </c>
      <c r="J472" s="17"/>
      <c r="K472" s="202"/>
    </row>
    <row r="473" spans="1:11" ht="20.399999999999999" customHeight="1">
      <c r="A473" s="108"/>
      <c r="B473" s="187"/>
      <c r="C473" s="109"/>
      <c r="D473" s="46" t="s">
        <v>366</v>
      </c>
      <c r="E473" s="15"/>
      <c r="F473" s="157">
        <v>1</v>
      </c>
      <c r="G473" s="15">
        <v>1</v>
      </c>
      <c r="H473" s="15">
        <v>1</v>
      </c>
      <c r="I473" s="29">
        <f>H473-G473</f>
        <v>0</v>
      </c>
      <c r="J473" s="17"/>
      <c r="K473" s="202"/>
    </row>
    <row r="474" spans="1:11" ht="20.399999999999999" customHeight="1">
      <c r="A474" s="108"/>
      <c r="B474" s="187"/>
      <c r="C474" s="109"/>
      <c r="D474" s="46" t="s">
        <v>367</v>
      </c>
      <c r="E474" s="15"/>
      <c r="F474" s="157">
        <v>0.5</v>
      </c>
      <c r="G474" s="15">
        <v>0.5</v>
      </c>
      <c r="H474" s="15">
        <v>0.5</v>
      </c>
      <c r="I474" s="29">
        <f>H474-G474</f>
        <v>0</v>
      </c>
      <c r="J474" s="17"/>
      <c r="K474" s="202"/>
    </row>
    <row r="475" spans="1:11" ht="20.399999999999999" customHeight="1">
      <c r="A475" s="108"/>
      <c r="B475" s="187"/>
      <c r="C475" s="109"/>
      <c r="D475" s="46" t="s">
        <v>368</v>
      </c>
      <c r="E475" s="45"/>
      <c r="F475" s="157">
        <v>0.25</v>
      </c>
      <c r="G475" s="15">
        <v>0.25</v>
      </c>
      <c r="H475" s="15">
        <v>0.25</v>
      </c>
      <c r="I475" s="29">
        <f>H475-G475</f>
        <v>0</v>
      </c>
      <c r="J475" s="17"/>
      <c r="K475" s="202"/>
    </row>
    <row r="476" spans="1:11" ht="20.399999999999999" customHeight="1">
      <c r="A476" s="108"/>
      <c r="B476" s="187"/>
      <c r="C476" s="24">
        <v>70</v>
      </c>
      <c r="D476" s="44" t="s">
        <v>369</v>
      </c>
      <c r="E476" s="15"/>
      <c r="F476" s="157"/>
      <c r="G476" s="15"/>
      <c r="H476" s="15"/>
      <c r="I476" s="8"/>
      <c r="J476" s="17"/>
      <c r="K476" s="202"/>
    </row>
    <row r="477" spans="1:11" ht="20.399999999999999" customHeight="1">
      <c r="A477" s="108"/>
      <c r="B477" s="187"/>
      <c r="C477" s="109"/>
      <c r="D477" s="46" t="s">
        <v>370</v>
      </c>
      <c r="E477" s="15"/>
      <c r="F477" s="157">
        <v>0.5</v>
      </c>
      <c r="G477" s="15">
        <v>0.5</v>
      </c>
      <c r="H477" s="15">
        <v>0.5</v>
      </c>
      <c r="I477" s="29">
        <f>H477-G477</f>
        <v>0</v>
      </c>
      <c r="J477" s="17"/>
      <c r="K477" s="202"/>
    </row>
    <row r="478" spans="1:11" ht="20.399999999999999" customHeight="1">
      <c r="A478" s="108"/>
      <c r="B478" s="187"/>
      <c r="C478" s="109"/>
      <c r="D478" s="46" t="s">
        <v>371</v>
      </c>
      <c r="E478" s="45"/>
      <c r="F478" s="157">
        <v>0.5</v>
      </c>
      <c r="G478" s="157">
        <v>0.5</v>
      </c>
      <c r="H478" s="15">
        <v>0.5</v>
      </c>
      <c r="I478" s="29">
        <f>H478-G478</f>
        <v>0</v>
      </c>
      <c r="J478" s="17"/>
      <c r="K478" s="202"/>
    </row>
    <row r="479" spans="1:11" ht="20.399999999999999" customHeight="1">
      <c r="A479" s="108"/>
      <c r="B479" s="187"/>
      <c r="C479" s="109"/>
      <c r="D479" s="46" t="s">
        <v>372</v>
      </c>
      <c r="E479" s="157">
        <v>7.0000000000000007E-2</v>
      </c>
      <c r="F479" s="157">
        <v>0.25</v>
      </c>
      <c r="G479" s="157">
        <v>0.25</v>
      </c>
      <c r="H479" s="157">
        <v>0.21</v>
      </c>
      <c r="I479" s="29">
        <f>H479-G479</f>
        <v>-4.0000000000000008E-2</v>
      </c>
      <c r="J479" s="17"/>
      <c r="K479" s="202"/>
    </row>
    <row r="480" spans="1:11" ht="20.399999999999999" customHeight="1">
      <c r="A480" s="108"/>
      <c r="B480" s="187"/>
      <c r="C480" s="109"/>
      <c r="D480" s="46" t="s">
        <v>373</v>
      </c>
      <c r="E480" s="15">
        <v>2.2999999999999998</v>
      </c>
      <c r="F480" s="157">
        <v>20</v>
      </c>
      <c r="G480" s="15">
        <v>20</v>
      </c>
      <c r="H480" s="15">
        <v>0</v>
      </c>
      <c r="I480" s="15">
        <f>H480-G480</f>
        <v>-20</v>
      </c>
      <c r="J480" s="17"/>
      <c r="K480" s="202"/>
    </row>
    <row r="481" spans="1:11" ht="20.399999999999999" customHeight="1">
      <c r="A481" s="108"/>
      <c r="B481" s="187"/>
      <c r="C481" s="109"/>
      <c r="D481" s="46" t="s">
        <v>93</v>
      </c>
      <c r="E481" s="15"/>
      <c r="F481" s="157">
        <v>4</v>
      </c>
      <c r="G481" s="15">
        <v>4</v>
      </c>
      <c r="H481" s="15">
        <v>4</v>
      </c>
      <c r="I481" s="29">
        <f>H481-G481</f>
        <v>0</v>
      </c>
      <c r="J481" s="17"/>
      <c r="K481" s="202"/>
    </row>
    <row r="482" spans="1:11" ht="20.399999999999999" customHeight="1">
      <c r="A482" s="108"/>
      <c r="B482" s="187"/>
      <c r="C482" s="36">
        <v>80</v>
      </c>
      <c r="D482" s="149" t="s">
        <v>374</v>
      </c>
      <c r="E482" s="15"/>
      <c r="F482" s="157"/>
      <c r="G482" s="15"/>
      <c r="H482" s="15"/>
      <c r="I482" s="15"/>
      <c r="J482" s="17"/>
      <c r="K482" s="202"/>
    </row>
    <row r="483" spans="1:11" ht="20.399999999999999" customHeight="1">
      <c r="A483" s="108"/>
      <c r="B483" s="187"/>
      <c r="C483" s="109"/>
      <c r="D483" s="46" t="s">
        <v>375</v>
      </c>
      <c r="E483" s="15"/>
      <c r="F483" s="157">
        <v>7</v>
      </c>
      <c r="G483" s="15">
        <v>7</v>
      </c>
      <c r="H483" s="15">
        <v>7</v>
      </c>
      <c r="I483" s="29">
        <f>H483-G483</f>
        <v>0</v>
      </c>
      <c r="J483" s="17"/>
      <c r="K483" s="202"/>
    </row>
    <row r="484" spans="1:11" ht="20.399999999999999" customHeight="1">
      <c r="A484" s="108"/>
      <c r="B484" s="187"/>
      <c r="C484" s="109"/>
      <c r="D484" s="46" t="s">
        <v>376</v>
      </c>
      <c r="E484" s="15"/>
      <c r="F484" s="157">
        <v>10</v>
      </c>
      <c r="G484" s="15">
        <v>10</v>
      </c>
      <c r="H484" s="15">
        <v>10</v>
      </c>
      <c r="I484" s="29">
        <f>H484-G484</f>
        <v>0</v>
      </c>
      <c r="J484" s="17"/>
      <c r="K484" s="202"/>
    </row>
    <row r="485" spans="1:11" ht="20.399999999999999" customHeight="1">
      <c r="A485" s="116"/>
      <c r="B485" s="187"/>
      <c r="C485" s="142"/>
      <c r="D485" s="150" t="s">
        <v>377</v>
      </c>
      <c r="E485" s="34">
        <f>SUM(E437:E484)</f>
        <v>53.39</v>
      </c>
      <c r="F485" s="34">
        <f>SUM(F437:F484)</f>
        <v>363.65</v>
      </c>
      <c r="G485" s="34">
        <f>SUM(G437:G484)</f>
        <v>386.15</v>
      </c>
      <c r="H485" s="34">
        <f>SUM(H437:H484)</f>
        <v>376.10999999999996</v>
      </c>
      <c r="I485" s="34">
        <f>SUM(I436:I484)</f>
        <v>-10.039999999999999</v>
      </c>
      <c r="J485" s="17"/>
      <c r="K485" s="202"/>
    </row>
    <row r="486" spans="1:11" ht="20.399999999999999" customHeight="1">
      <c r="A486" s="135">
        <v>14</v>
      </c>
      <c r="B486" s="175">
        <v>412</v>
      </c>
      <c r="C486" s="109"/>
      <c r="D486" s="62" t="s">
        <v>378</v>
      </c>
      <c r="E486" s="15"/>
      <c r="F486" s="15"/>
      <c r="G486" s="15"/>
      <c r="H486" s="15"/>
      <c r="I486" s="15"/>
      <c r="J486" s="17"/>
      <c r="K486" s="202"/>
    </row>
    <row r="487" spans="1:11" ht="20.399999999999999" customHeight="1">
      <c r="A487" s="108"/>
      <c r="B487" s="187"/>
      <c r="C487" s="24">
        <v>10</v>
      </c>
      <c r="D487" s="44" t="s">
        <v>379</v>
      </c>
      <c r="E487" s="15"/>
      <c r="F487" s="15"/>
      <c r="G487" s="15"/>
      <c r="H487" s="15"/>
      <c r="I487" s="15"/>
      <c r="J487" s="17"/>
      <c r="K487" s="202"/>
    </row>
    <row r="488" spans="1:11" ht="20.399999999999999" customHeight="1">
      <c r="A488" s="108"/>
      <c r="B488" s="187"/>
      <c r="C488" s="109"/>
      <c r="D488" s="151" t="s">
        <v>380</v>
      </c>
      <c r="E488" s="15"/>
      <c r="F488" s="157">
        <v>15</v>
      </c>
      <c r="G488" s="15">
        <v>15</v>
      </c>
      <c r="H488" s="15">
        <v>15</v>
      </c>
      <c r="I488" s="29">
        <f t="shared" ref="I488:I494" si="3">H488-G488</f>
        <v>0</v>
      </c>
      <c r="J488" s="17"/>
      <c r="K488" s="202"/>
    </row>
    <row r="489" spans="1:11" ht="20.399999999999999" customHeight="1">
      <c r="A489" s="108"/>
      <c r="B489" s="187"/>
      <c r="C489" s="109"/>
      <c r="D489" s="151" t="s">
        <v>381</v>
      </c>
      <c r="E489" s="15"/>
      <c r="F489" s="157">
        <v>7</v>
      </c>
      <c r="G489" s="15">
        <v>7</v>
      </c>
      <c r="H489" s="15">
        <v>10</v>
      </c>
      <c r="I489" s="29">
        <f t="shared" si="3"/>
        <v>3</v>
      </c>
      <c r="J489" s="17"/>
      <c r="K489" s="202"/>
    </row>
    <row r="490" spans="1:11" ht="20.399999999999999" customHeight="1">
      <c r="A490" s="108"/>
      <c r="B490" s="187"/>
      <c r="C490" s="109"/>
      <c r="D490" s="151" t="s">
        <v>382</v>
      </c>
      <c r="E490" s="15"/>
      <c r="F490" s="157">
        <v>7</v>
      </c>
      <c r="G490" s="15">
        <v>7</v>
      </c>
      <c r="H490" s="15">
        <v>10</v>
      </c>
      <c r="I490" s="29">
        <f t="shared" si="3"/>
        <v>3</v>
      </c>
      <c r="J490" s="17"/>
      <c r="K490" s="202"/>
    </row>
    <row r="491" spans="1:11" ht="20.399999999999999" customHeight="1">
      <c r="A491" s="108"/>
      <c r="B491" s="187"/>
      <c r="C491" s="109"/>
      <c r="D491" s="151" t="s">
        <v>383</v>
      </c>
      <c r="E491" s="15"/>
      <c r="F491" s="157">
        <v>35</v>
      </c>
      <c r="G491" s="15">
        <v>35</v>
      </c>
      <c r="H491" s="15">
        <v>40</v>
      </c>
      <c r="I491" s="29">
        <f t="shared" si="3"/>
        <v>5</v>
      </c>
      <c r="J491" s="17"/>
      <c r="K491" s="202"/>
    </row>
    <row r="492" spans="1:11" ht="20.399999999999999" customHeight="1">
      <c r="A492" s="108"/>
      <c r="B492" s="187"/>
      <c r="C492" s="109"/>
      <c r="D492" s="151" t="s">
        <v>384</v>
      </c>
      <c r="E492" s="15"/>
      <c r="F492" s="157">
        <v>35</v>
      </c>
      <c r="G492" s="15">
        <v>35</v>
      </c>
      <c r="H492" s="15">
        <v>40</v>
      </c>
      <c r="I492" s="29">
        <f t="shared" si="3"/>
        <v>5</v>
      </c>
      <c r="J492" s="17"/>
      <c r="K492" s="202"/>
    </row>
    <row r="493" spans="1:11" ht="20.399999999999999" customHeight="1">
      <c r="A493" s="108"/>
      <c r="B493" s="187"/>
      <c r="C493" s="109"/>
      <c r="D493" s="151" t="s">
        <v>385</v>
      </c>
      <c r="E493" s="15"/>
      <c r="F493" s="157">
        <v>10</v>
      </c>
      <c r="G493" s="15">
        <v>10</v>
      </c>
      <c r="H493" s="15">
        <v>10</v>
      </c>
      <c r="I493" s="29">
        <f t="shared" si="3"/>
        <v>0</v>
      </c>
      <c r="J493" s="17"/>
      <c r="K493" s="202"/>
    </row>
    <row r="494" spans="1:11" ht="20.399999999999999" customHeight="1">
      <c r="A494" s="108"/>
      <c r="B494" s="187"/>
      <c r="C494" s="109"/>
      <c r="D494" s="151" t="s">
        <v>386</v>
      </c>
      <c r="E494" s="15"/>
      <c r="F494" s="157">
        <v>120</v>
      </c>
      <c r="G494" s="15">
        <v>120</v>
      </c>
      <c r="H494" s="15">
        <v>120</v>
      </c>
      <c r="I494" s="29">
        <f t="shared" si="3"/>
        <v>0</v>
      </c>
      <c r="J494" s="17"/>
      <c r="K494" s="202"/>
    </row>
    <row r="495" spans="1:11" ht="20.399999999999999" customHeight="1">
      <c r="A495" s="108"/>
      <c r="B495" s="187"/>
      <c r="C495" s="24">
        <v>20</v>
      </c>
      <c r="D495" s="44" t="s">
        <v>387</v>
      </c>
      <c r="E495" s="15"/>
      <c r="F495" s="156"/>
      <c r="G495" s="15"/>
      <c r="H495" s="15"/>
      <c r="I495" s="29"/>
      <c r="J495" s="17"/>
      <c r="K495" s="202"/>
    </row>
    <row r="496" spans="1:11" ht="20.25" customHeight="1">
      <c r="A496" s="108"/>
      <c r="B496" s="187"/>
      <c r="C496" s="24">
        <v>30</v>
      </c>
      <c r="D496" s="44" t="s">
        <v>388</v>
      </c>
      <c r="E496" s="15"/>
      <c r="F496" s="156"/>
      <c r="G496" s="15"/>
      <c r="H496" s="15"/>
      <c r="I496" s="15"/>
      <c r="J496" s="17"/>
    </row>
    <row r="497" spans="1:10" ht="20.25" customHeight="1">
      <c r="A497" s="108"/>
      <c r="B497" s="187"/>
      <c r="C497" s="109"/>
      <c r="D497" s="151" t="s">
        <v>516</v>
      </c>
      <c r="E497" s="15"/>
      <c r="F497" s="157">
        <v>120</v>
      </c>
      <c r="G497" s="15">
        <v>120</v>
      </c>
      <c r="H497" s="15">
        <v>500</v>
      </c>
      <c r="I497" s="29">
        <f>H497-G497</f>
        <v>380</v>
      </c>
      <c r="J497" s="17"/>
    </row>
    <row r="498" spans="1:10" ht="20.25" customHeight="1">
      <c r="A498" s="108"/>
      <c r="B498" s="187"/>
      <c r="C498" s="109"/>
      <c r="D498" s="151" t="s">
        <v>389</v>
      </c>
      <c r="E498" s="15"/>
      <c r="F498" s="157"/>
      <c r="G498" s="15"/>
      <c r="H498" s="15"/>
      <c r="I498" s="15"/>
      <c r="J498" s="17"/>
    </row>
    <row r="499" spans="1:10" ht="20.25" customHeight="1">
      <c r="A499" s="108"/>
      <c r="B499" s="187"/>
      <c r="C499" s="109"/>
      <c r="D499" s="151" t="s">
        <v>517</v>
      </c>
      <c r="E499" s="15"/>
      <c r="F499" s="157">
        <v>150</v>
      </c>
      <c r="G499" s="15">
        <v>150</v>
      </c>
      <c r="H499" s="15">
        <v>150</v>
      </c>
      <c r="I499" s="29">
        <f>H499-G499</f>
        <v>0</v>
      </c>
      <c r="J499" s="17"/>
    </row>
    <row r="500" spans="1:10" ht="20.25" customHeight="1">
      <c r="A500" s="108"/>
      <c r="B500" s="197"/>
      <c r="C500" s="108"/>
      <c r="D500" s="142" t="s">
        <v>390</v>
      </c>
      <c r="E500" s="34">
        <f>SUM(E486:E499)</f>
        <v>0</v>
      </c>
      <c r="F500" s="34">
        <f>SUM(F487:F499)</f>
        <v>499</v>
      </c>
      <c r="G500" s="34">
        <f>SUM(G486:G499)</f>
        <v>499</v>
      </c>
      <c r="H500" s="34">
        <f>SUM(H486:H499)</f>
        <v>895</v>
      </c>
      <c r="I500" s="34">
        <f>SUM(I486:I499)</f>
        <v>396</v>
      </c>
      <c r="J500" s="17"/>
    </row>
    <row r="501" spans="1:10" ht="20.25" customHeight="1">
      <c r="A501" s="135">
        <v>15</v>
      </c>
      <c r="B501" s="175">
        <v>420</v>
      </c>
      <c r="C501" s="108"/>
      <c r="D501" s="62" t="s">
        <v>391</v>
      </c>
      <c r="E501" s="15"/>
      <c r="F501" s="157"/>
      <c r="G501" s="15"/>
      <c r="H501" s="15"/>
      <c r="I501" s="15"/>
      <c r="J501" s="17"/>
    </row>
    <row r="502" spans="1:10" ht="20.25" customHeight="1">
      <c r="A502" s="108"/>
      <c r="B502" s="197"/>
      <c r="C502" s="36">
        <v>10</v>
      </c>
      <c r="D502" s="149" t="s">
        <v>392</v>
      </c>
      <c r="E502" s="15"/>
      <c r="F502" s="157"/>
      <c r="G502" s="15"/>
      <c r="H502" s="15"/>
      <c r="I502" s="15"/>
      <c r="J502" s="17"/>
    </row>
    <row r="503" spans="1:10" ht="20.25" customHeight="1">
      <c r="A503" s="108"/>
      <c r="B503" s="197"/>
      <c r="C503" s="36">
        <v>20</v>
      </c>
      <c r="D503" s="149" t="s">
        <v>393</v>
      </c>
      <c r="E503" s="15"/>
      <c r="F503" s="157"/>
      <c r="G503" s="15"/>
      <c r="H503" s="15"/>
      <c r="I503" s="15"/>
      <c r="J503" s="17"/>
    </row>
    <row r="504" spans="1:10" ht="20.25" customHeight="1">
      <c r="A504" s="108"/>
      <c r="B504" s="197"/>
      <c r="C504" s="36">
        <v>30</v>
      </c>
      <c r="D504" s="149" t="s">
        <v>394</v>
      </c>
      <c r="E504" s="15"/>
      <c r="F504" s="157"/>
      <c r="G504" s="15"/>
      <c r="H504" s="15"/>
      <c r="I504" s="15"/>
      <c r="J504" s="17"/>
    </row>
    <row r="505" spans="1:10" ht="20.25" customHeight="1">
      <c r="A505" s="108"/>
      <c r="B505" s="197"/>
      <c r="C505" s="24">
        <v>80</v>
      </c>
      <c r="D505" s="62" t="s">
        <v>395</v>
      </c>
      <c r="E505" s="15"/>
      <c r="F505" s="157"/>
      <c r="G505" s="15"/>
      <c r="H505" s="15"/>
      <c r="I505" s="15"/>
      <c r="J505" s="17"/>
    </row>
    <row r="506" spans="1:10" ht="20.25" customHeight="1">
      <c r="A506" s="108"/>
      <c r="B506" s="197"/>
      <c r="C506" s="24">
        <v>90</v>
      </c>
      <c r="D506" s="62" t="s">
        <v>396</v>
      </c>
      <c r="E506" s="15"/>
      <c r="F506" s="157"/>
      <c r="G506" s="15"/>
      <c r="H506" s="15"/>
      <c r="I506" s="15"/>
      <c r="J506" s="17"/>
    </row>
    <row r="507" spans="1:10" ht="20.25" customHeight="1">
      <c r="A507" s="116"/>
      <c r="B507" s="197"/>
      <c r="C507" s="116"/>
      <c r="D507" s="74" t="s">
        <v>397</v>
      </c>
      <c r="E507" s="15"/>
      <c r="F507" s="156"/>
      <c r="G507" s="15"/>
      <c r="H507" s="15"/>
      <c r="I507" s="15"/>
      <c r="J507" s="17"/>
    </row>
    <row r="508" spans="1:10" ht="20.25" customHeight="1">
      <c r="A508" s="135">
        <v>16</v>
      </c>
      <c r="B508" s="175">
        <v>421</v>
      </c>
      <c r="C508" s="108"/>
      <c r="D508" s="44" t="s">
        <v>398</v>
      </c>
      <c r="E508" s="15"/>
      <c r="F508" s="157"/>
      <c r="G508" s="15"/>
      <c r="H508" s="15"/>
      <c r="I508" s="15"/>
      <c r="J508" s="17"/>
    </row>
    <row r="509" spans="1:10" ht="20.25" customHeight="1">
      <c r="A509" s="108"/>
      <c r="B509" s="187"/>
      <c r="C509" s="24">
        <v>10</v>
      </c>
      <c r="D509" s="62" t="s">
        <v>392</v>
      </c>
      <c r="E509" s="15"/>
      <c r="F509" s="157"/>
      <c r="G509" s="15"/>
      <c r="H509" s="15"/>
      <c r="I509" s="15"/>
      <c r="J509" s="17"/>
    </row>
    <row r="510" spans="1:10" ht="20.25" customHeight="1">
      <c r="A510" s="108"/>
      <c r="B510" s="187"/>
      <c r="C510" s="24">
        <v>20</v>
      </c>
      <c r="D510" s="62" t="s">
        <v>393</v>
      </c>
      <c r="E510" s="15"/>
      <c r="F510" s="34"/>
      <c r="G510" s="15"/>
      <c r="H510" s="15"/>
      <c r="I510" s="15"/>
      <c r="J510" s="17"/>
    </row>
    <row r="511" spans="1:10" ht="20.25" customHeight="1">
      <c r="A511" s="108"/>
      <c r="B511" s="187"/>
      <c r="C511" s="24">
        <v>30</v>
      </c>
      <c r="D511" s="62" t="s">
        <v>399</v>
      </c>
      <c r="E511" s="15"/>
      <c r="F511" s="15"/>
      <c r="G511" s="15"/>
      <c r="H511" s="15"/>
      <c r="I511" s="15"/>
      <c r="J511" s="17"/>
    </row>
    <row r="512" spans="1:10" ht="20.25" customHeight="1">
      <c r="A512" s="108"/>
      <c r="B512" s="187"/>
      <c r="C512" s="24">
        <v>80</v>
      </c>
      <c r="D512" s="62" t="s">
        <v>447</v>
      </c>
      <c r="E512" s="15"/>
      <c r="F512" s="15"/>
      <c r="G512" s="15"/>
      <c r="H512" s="15"/>
      <c r="I512" s="15"/>
      <c r="J512" s="17"/>
    </row>
    <row r="513" spans="1:10" ht="20.25" customHeight="1">
      <c r="A513" s="108"/>
      <c r="B513" s="187"/>
      <c r="C513" s="24">
        <v>90</v>
      </c>
      <c r="D513" s="62" t="s">
        <v>396</v>
      </c>
      <c r="E513" s="15"/>
      <c r="F513" s="15"/>
      <c r="G513" s="15"/>
      <c r="H513" s="15"/>
      <c r="I513" s="15"/>
      <c r="J513" s="17"/>
    </row>
    <row r="514" spans="1:10" ht="20.25" customHeight="1">
      <c r="A514" s="116"/>
      <c r="B514" s="187"/>
      <c r="C514" s="116"/>
      <c r="D514" s="142" t="s">
        <v>400</v>
      </c>
      <c r="E514" s="41"/>
      <c r="F514" s="15"/>
      <c r="G514" s="41"/>
      <c r="H514" s="41"/>
      <c r="I514" s="15"/>
      <c r="J514" s="17"/>
    </row>
    <row r="515" spans="1:10" ht="20.25" customHeight="1">
      <c r="A515" s="135">
        <v>17</v>
      </c>
      <c r="B515" s="175">
        <v>430</v>
      </c>
      <c r="C515" s="109"/>
      <c r="D515" s="62" t="s">
        <v>401</v>
      </c>
      <c r="E515" s="15"/>
      <c r="F515" s="15"/>
      <c r="G515" s="15"/>
      <c r="H515" s="15"/>
      <c r="I515" s="15"/>
      <c r="J515" s="17"/>
    </row>
    <row r="516" spans="1:10" ht="20.25" customHeight="1">
      <c r="A516" s="108"/>
      <c r="B516" s="197"/>
      <c r="C516" s="24">
        <v>10</v>
      </c>
      <c r="D516" s="44" t="s">
        <v>402</v>
      </c>
      <c r="E516" s="15"/>
      <c r="F516" s="15"/>
      <c r="G516" s="15"/>
      <c r="H516" s="15"/>
      <c r="I516" s="15"/>
      <c r="J516" s="17"/>
    </row>
    <row r="517" spans="1:10" ht="20.25" customHeight="1">
      <c r="A517" s="108"/>
      <c r="B517" s="197"/>
      <c r="C517" s="109"/>
      <c r="D517" s="46" t="s">
        <v>403</v>
      </c>
      <c r="E517" s="15"/>
      <c r="F517" s="15"/>
      <c r="G517" s="15"/>
      <c r="H517" s="15"/>
      <c r="I517" s="15"/>
      <c r="J517" s="17"/>
    </row>
    <row r="518" spans="1:10" ht="20.25" customHeight="1">
      <c r="A518" s="108"/>
      <c r="B518" s="197"/>
      <c r="C518" s="109"/>
      <c r="D518" s="46" t="s">
        <v>404</v>
      </c>
      <c r="E518" s="15"/>
      <c r="F518" s="15"/>
      <c r="G518" s="15"/>
      <c r="H518" s="15"/>
      <c r="I518" s="15"/>
      <c r="J518" s="17"/>
    </row>
    <row r="519" spans="1:10" ht="20.25" customHeight="1">
      <c r="A519" s="108"/>
      <c r="B519" s="197"/>
      <c r="C519" s="109"/>
      <c r="D519" s="46" t="s">
        <v>405</v>
      </c>
      <c r="E519" s="15"/>
      <c r="F519" s="15"/>
      <c r="G519" s="15"/>
      <c r="H519" s="15"/>
      <c r="I519" s="15"/>
      <c r="J519" s="17"/>
    </row>
    <row r="520" spans="1:10" ht="20.25" customHeight="1">
      <c r="A520" s="108"/>
      <c r="B520" s="197"/>
      <c r="C520" s="24">
        <v>20</v>
      </c>
      <c r="D520" s="44" t="s">
        <v>406</v>
      </c>
      <c r="E520" s="15"/>
      <c r="F520" s="15"/>
      <c r="G520" s="15"/>
      <c r="H520" s="15"/>
      <c r="I520" s="15"/>
      <c r="J520" s="17"/>
    </row>
    <row r="521" spans="1:10" ht="20.25" customHeight="1">
      <c r="A521" s="116"/>
      <c r="B521" s="197"/>
      <c r="C521" s="142"/>
      <c r="D521" s="74" t="s">
        <v>407</v>
      </c>
      <c r="E521" s="15"/>
      <c r="F521" s="15"/>
      <c r="G521" s="15"/>
      <c r="H521" s="15"/>
      <c r="I521" s="15"/>
      <c r="J521" s="17"/>
    </row>
    <row r="522" spans="1:10" ht="23.1" customHeight="1">
      <c r="A522" s="135">
        <v>18</v>
      </c>
      <c r="B522" s="175">
        <v>440</v>
      </c>
      <c r="C522" s="109"/>
      <c r="D522" s="62" t="s">
        <v>408</v>
      </c>
      <c r="E522" s="15"/>
      <c r="F522" s="15"/>
      <c r="G522" s="15"/>
      <c r="H522" s="15"/>
      <c r="I522" s="15"/>
      <c r="J522" s="17"/>
    </row>
    <row r="523" spans="1:10" ht="23.1" customHeight="1">
      <c r="A523" s="108"/>
      <c r="B523" s="197"/>
      <c r="C523" s="24">
        <v>10</v>
      </c>
      <c r="D523" s="44" t="s">
        <v>409</v>
      </c>
      <c r="E523" s="15"/>
      <c r="F523" s="15"/>
      <c r="G523" s="15"/>
      <c r="H523" s="15"/>
      <c r="I523" s="15"/>
      <c r="J523" s="17"/>
    </row>
    <row r="524" spans="1:10" ht="23.1" customHeight="1">
      <c r="A524" s="108"/>
      <c r="B524" s="197"/>
      <c r="C524" s="24">
        <v>20</v>
      </c>
      <c r="D524" s="44" t="s">
        <v>410</v>
      </c>
      <c r="E524" s="15"/>
      <c r="F524" s="15"/>
      <c r="G524" s="15"/>
      <c r="H524" s="15"/>
      <c r="I524" s="15"/>
      <c r="J524" s="17"/>
    </row>
    <row r="525" spans="1:10" ht="23.1" customHeight="1">
      <c r="A525" s="108"/>
      <c r="B525" s="197"/>
      <c r="C525" s="24">
        <v>30</v>
      </c>
      <c r="D525" s="44" t="s">
        <v>411</v>
      </c>
      <c r="E525" s="15"/>
      <c r="F525" s="15"/>
      <c r="G525" s="15"/>
      <c r="H525" s="15"/>
      <c r="I525" s="15"/>
      <c r="J525" s="17"/>
    </row>
    <row r="526" spans="1:10" ht="23.1" customHeight="1">
      <c r="A526" s="116"/>
      <c r="B526" s="197"/>
      <c r="C526" s="142"/>
      <c r="D526" s="3" t="s">
        <v>412</v>
      </c>
      <c r="E526" s="41"/>
      <c r="F526" s="15"/>
      <c r="G526" s="41"/>
      <c r="H526" s="41"/>
      <c r="I526" s="15"/>
      <c r="J526" s="17"/>
    </row>
    <row r="527" spans="1:10" ht="23.1" customHeight="1">
      <c r="A527" s="135">
        <v>19</v>
      </c>
      <c r="B527" s="175">
        <v>460</v>
      </c>
      <c r="C527" s="108"/>
      <c r="D527" s="62" t="s">
        <v>413</v>
      </c>
      <c r="E527" s="15"/>
      <c r="F527" s="15"/>
      <c r="G527" s="15"/>
      <c r="H527" s="15"/>
      <c r="I527" s="15"/>
      <c r="J527" s="17"/>
    </row>
    <row r="528" spans="1:10" ht="23.1" customHeight="1">
      <c r="A528" s="108"/>
      <c r="B528" s="187"/>
      <c r="C528" s="24">
        <v>10</v>
      </c>
      <c r="D528" s="44" t="s">
        <v>414</v>
      </c>
      <c r="E528" s="15"/>
      <c r="F528" s="15"/>
      <c r="G528" s="15"/>
      <c r="H528" s="15"/>
      <c r="I528" s="15"/>
      <c r="J528" s="17"/>
    </row>
    <row r="529" spans="1:10" ht="23.1" customHeight="1">
      <c r="A529" s="108"/>
      <c r="B529" s="187"/>
      <c r="C529" s="109"/>
      <c r="D529" s="46" t="s">
        <v>415</v>
      </c>
      <c r="E529" s="15"/>
      <c r="F529" s="15"/>
      <c r="G529" s="15"/>
      <c r="H529" s="15"/>
      <c r="I529" s="15"/>
      <c r="J529" s="17"/>
    </row>
    <row r="530" spans="1:10" ht="23.1" customHeight="1">
      <c r="A530" s="108"/>
      <c r="B530" s="187"/>
      <c r="C530" s="109"/>
      <c r="D530" s="46" t="s">
        <v>416</v>
      </c>
      <c r="E530" s="15"/>
      <c r="F530" s="15"/>
      <c r="G530" s="15"/>
      <c r="H530" s="15"/>
      <c r="I530" s="15"/>
      <c r="J530" s="17"/>
    </row>
    <row r="531" spans="1:10" ht="23.1" customHeight="1">
      <c r="A531" s="108"/>
      <c r="B531" s="187"/>
      <c r="C531" s="109"/>
      <c r="D531" s="46" t="s">
        <v>417</v>
      </c>
      <c r="E531" s="48"/>
      <c r="F531" s="15"/>
      <c r="G531" s="48"/>
      <c r="H531" s="48"/>
      <c r="I531" s="15"/>
      <c r="J531" s="17"/>
    </row>
    <row r="532" spans="1:10" ht="23.1" customHeight="1">
      <c r="A532" s="108"/>
      <c r="B532" s="187"/>
      <c r="C532" s="24">
        <v>20</v>
      </c>
      <c r="D532" s="62" t="s">
        <v>418</v>
      </c>
      <c r="E532" s="48"/>
      <c r="F532" s="15"/>
      <c r="G532" s="48"/>
      <c r="H532" s="48"/>
      <c r="I532" s="15"/>
      <c r="J532" s="55"/>
    </row>
    <row r="533" spans="1:10" ht="23.1" customHeight="1">
      <c r="A533" s="108"/>
      <c r="B533" s="187"/>
      <c r="C533" s="24">
        <v>30</v>
      </c>
      <c r="D533" s="44" t="s">
        <v>419</v>
      </c>
      <c r="E533" s="15"/>
      <c r="F533" s="15"/>
      <c r="G533" s="15"/>
      <c r="H533" s="15"/>
      <c r="I533" s="15"/>
      <c r="J533" s="55"/>
    </row>
    <row r="534" spans="1:10" ht="23.1" customHeight="1">
      <c r="A534" s="108"/>
      <c r="B534" s="187"/>
      <c r="C534" s="24">
        <v>40</v>
      </c>
      <c r="D534" s="44" t="s">
        <v>420</v>
      </c>
      <c r="E534" s="15"/>
      <c r="F534" s="15"/>
      <c r="G534" s="15"/>
      <c r="H534" s="15"/>
      <c r="I534" s="15"/>
      <c r="J534" s="55"/>
    </row>
    <row r="535" spans="1:10" ht="23.1" customHeight="1">
      <c r="A535" s="108"/>
      <c r="B535" s="187"/>
      <c r="C535" s="109"/>
      <c r="D535" s="46" t="s">
        <v>421</v>
      </c>
      <c r="E535" s="15"/>
      <c r="F535" s="15"/>
      <c r="G535" s="15"/>
      <c r="H535" s="15"/>
      <c r="I535" s="15"/>
      <c r="J535" s="55"/>
    </row>
    <row r="536" spans="1:10" ht="23.1" customHeight="1">
      <c r="A536" s="108"/>
      <c r="B536" s="187"/>
      <c r="C536" s="109"/>
      <c r="D536" s="46" t="s">
        <v>422</v>
      </c>
      <c r="E536" s="15"/>
      <c r="F536" s="15"/>
      <c r="G536" s="15"/>
      <c r="H536" s="15"/>
      <c r="I536" s="15"/>
      <c r="J536" s="55"/>
    </row>
    <row r="537" spans="1:10" ht="23.1" customHeight="1">
      <c r="A537" s="108"/>
      <c r="B537" s="187"/>
      <c r="C537" s="24">
        <v>50</v>
      </c>
      <c r="D537" s="44" t="s">
        <v>423</v>
      </c>
      <c r="E537" s="15"/>
      <c r="F537" s="15"/>
      <c r="G537" s="15"/>
      <c r="H537" s="15"/>
      <c r="I537" s="15"/>
      <c r="J537" s="55"/>
    </row>
    <row r="538" spans="1:10" ht="23.1" customHeight="1">
      <c r="A538" s="108"/>
      <c r="B538" s="187"/>
      <c r="C538" s="109"/>
      <c r="D538" s="46" t="s">
        <v>424</v>
      </c>
      <c r="E538" s="15"/>
      <c r="F538" s="15">
        <v>2</v>
      </c>
      <c r="G538" s="15">
        <v>2</v>
      </c>
      <c r="H538" s="15">
        <v>2</v>
      </c>
      <c r="I538" s="29">
        <f>H538-G538</f>
        <v>0</v>
      </c>
      <c r="J538" s="55"/>
    </row>
    <row r="539" spans="1:10" ht="23.1" customHeight="1">
      <c r="A539" s="108"/>
      <c r="B539" s="187"/>
      <c r="C539" s="109"/>
      <c r="D539" s="46" t="s">
        <v>425</v>
      </c>
      <c r="E539" s="15"/>
      <c r="F539" s="15"/>
      <c r="G539" s="15"/>
      <c r="H539" s="15"/>
      <c r="I539" s="15"/>
      <c r="J539" s="55"/>
    </row>
    <row r="540" spans="1:10" ht="23.1" customHeight="1">
      <c r="A540" s="108"/>
      <c r="B540" s="187"/>
      <c r="C540" s="108"/>
      <c r="D540" s="46" t="s">
        <v>426</v>
      </c>
      <c r="E540" s="15"/>
      <c r="F540" s="15"/>
      <c r="G540" s="15"/>
      <c r="H540" s="15"/>
      <c r="I540" s="15"/>
      <c r="J540" s="55"/>
    </row>
    <row r="541" spans="1:10" ht="23.1" customHeight="1">
      <c r="A541" s="108"/>
      <c r="B541" s="187"/>
      <c r="C541" s="108"/>
      <c r="D541" s="46" t="s">
        <v>427</v>
      </c>
      <c r="E541" s="15"/>
      <c r="F541" s="15"/>
      <c r="G541" s="15"/>
      <c r="H541" s="15"/>
      <c r="I541" s="15"/>
      <c r="J541" s="55"/>
    </row>
    <row r="542" spans="1:10" ht="23.1" customHeight="1">
      <c r="A542" s="108"/>
      <c r="B542" s="187"/>
      <c r="C542" s="24">
        <v>80</v>
      </c>
      <c r="D542" s="44" t="s">
        <v>428</v>
      </c>
      <c r="E542" s="15"/>
      <c r="F542" s="15"/>
      <c r="G542" s="15"/>
      <c r="H542" s="15"/>
      <c r="I542" s="15"/>
      <c r="J542" s="55"/>
    </row>
    <row r="543" spans="1:10" ht="23.1" customHeight="1">
      <c r="A543" s="45"/>
      <c r="B543" s="178"/>
      <c r="C543" s="45"/>
      <c r="D543" s="142" t="s">
        <v>429</v>
      </c>
      <c r="E543" s="34"/>
      <c r="F543" s="34">
        <f>SUM(F531:F542)</f>
        <v>2</v>
      </c>
      <c r="G543" s="34">
        <f>SUM(G538:G542)</f>
        <v>2</v>
      </c>
      <c r="H543" s="34">
        <f>SUM(H538:H542)</f>
        <v>2</v>
      </c>
      <c r="I543" s="34">
        <f>H543-G543</f>
        <v>0</v>
      </c>
      <c r="J543" s="55"/>
    </row>
    <row r="544" spans="1:10" ht="21">
      <c r="A544" s="71"/>
      <c r="B544" s="182"/>
      <c r="C544" s="71"/>
      <c r="D544" s="165"/>
      <c r="E544" s="160"/>
      <c r="F544" s="160"/>
      <c r="G544" s="160"/>
      <c r="H544" s="160"/>
      <c r="I544" s="66"/>
      <c r="J544" s="72"/>
    </row>
    <row r="545" spans="1:13" ht="22.8">
      <c r="A545" s="12"/>
      <c r="B545" s="198"/>
      <c r="C545" s="12"/>
      <c r="D545" s="44" t="s">
        <v>430</v>
      </c>
      <c r="E545" s="8"/>
      <c r="F545" s="8"/>
      <c r="G545" s="8"/>
      <c r="H545" s="8"/>
      <c r="I545" s="8"/>
      <c r="J545" s="55"/>
      <c r="K545" s="200"/>
    </row>
    <row r="546" spans="1:13" ht="22.8">
      <c r="A546" s="108"/>
      <c r="B546" s="175">
        <v>410</v>
      </c>
      <c r="C546" s="24"/>
      <c r="D546" s="46" t="s">
        <v>431</v>
      </c>
      <c r="E546" s="34">
        <f>E485</f>
        <v>53.39</v>
      </c>
      <c r="F546" s="34">
        <f>F485</f>
        <v>363.65</v>
      </c>
      <c r="G546" s="34">
        <f>G485</f>
        <v>386.15</v>
      </c>
      <c r="H546" s="34">
        <f>H485</f>
        <v>376.10999999999996</v>
      </c>
      <c r="I546" s="29">
        <f t="shared" ref="I546:I557" si="4">H546-G546</f>
        <v>-10.04000000000002</v>
      </c>
      <c r="J546" s="17"/>
      <c r="K546" s="200"/>
    </row>
    <row r="547" spans="1:13" ht="22.8">
      <c r="A547" s="108"/>
      <c r="B547" s="175">
        <v>412</v>
      </c>
      <c r="C547" s="86"/>
      <c r="D547" s="46" t="s">
        <v>432</v>
      </c>
      <c r="E547" s="34">
        <f>E500</f>
        <v>0</v>
      </c>
      <c r="F547" s="34">
        <f>F500</f>
        <v>499</v>
      </c>
      <c r="G547" s="34">
        <f>G500</f>
        <v>499</v>
      </c>
      <c r="H547" s="34">
        <f>H500</f>
        <v>895</v>
      </c>
      <c r="I547" s="29">
        <f t="shared" si="4"/>
        <v>396</v>
      </c>
      <c r="J547" s="17"/>
      <c r="K547" s="200"/>
    </row>
    <row r="548" spans="1:13" ht="22.8">
      <c r="A548" s="108"/>
      <c r="B548" s="175">
        <v>420</v>
      </c>
      <c r="C548" s="86"/>
      <c r="D548" s="46" t="s">
        <v>391</v>
      </c>
      <c r="E548" s="15">
        <f>E507</f>
        <v>0</v>
      </c>
      <c r="F548" s="15"/>
      <c r="G548" s="15">
        <f>G507</f>
        <v>0</v>
      </c>
      <c r="H548" s="15">
        <f>H507</f>
        <v>0</v>
      </c>
      <c r="I548" s="29">
        <f t="shared" si="4"/>
        <v>0</v>
      </c>
      <c r="J548" s="17"/>
      <c r="K548" s="200"/>
    </row>
    <row r="549" spans="1:13" ht="22.8">
      <c r="A549" s="108"/>
      <c r="B549" s="175">
        <v>421</v>
      </c>
      <c r="C549" s="86"/>
      <c r="D549" s="46" t="s">
        <v>433</v>
      </c>
      <c r="E549" s="41">
        <f>E514</f>
        <v>0</v>
      </c>
      <c r="F549" s="15"/>
      <c r="G549" s="41">
        <f>G514</f>
        <v>0</v>
      </c>
      <c r="H549" s="41">
        <f>H514</f>
        <v>0</v>
      </c>
      <c r="I549" s="29">
        <f t="shared" si="4"/>
        <v>0</v>
      </c>
      <c r="J549" s="17"/>
      <c r="K549" s="200"/>
    </row>
    <row r="550" spans="1:13" ht="22.8">
      <c r="A550" s="108"/>
      <c r="B550" s="175">
        <v>430</v>
      </c>
      <c r="C550" s="86"/>
      <c r="D550" s="46" t="s">
        <v>401</v>
      </c>
      <c r="E550" s="15">
        <f>E521</f>
        <v>0</v>
      </c>
      <c r="F550" s="15"/>
      <c r="G550" s="15">
        <f>G521</f>
        <v>0</v>
      </c>
      <c r="H550" s="15">
        <f>H521</f>
        <v>0</v>
      </c>
      <c r="I550" s="29">
        <f t="shared" si="4"/>
        <v>0</v>
      </c>
      <c r="J550" s="17"/>
      <c r="K550" s="200"/>
    </row>
    <row r="551" spans="1:13" ht="22.8">
      <c r="A551" s="108"/>
      <c r="B551" s="175">
        <v>440</v>
      </c>
      <c r="C551" s="86"/>
      <c r="D551" s="46" t="s">
        <v>434</v>
      </c>
      <c r="E551" s="15">
        <f>E526</f>
        <v>0</v>
      </c>
      <c r="F551" s="15"/>
      <c r="G551" s="15">
        <f>G526</f>
        <v>0</v>
      </c>
      <c r="H551" s="15">
        <f>H526</f>
        <v>0</v>
      </c>
      <c r="I551" s="29">
        <f t="shared" si="4"/>
        <v>0</v>
      </c>
      <c r="J551" s="17"/>
      <c r="K551" s="200"/>
    </row>
    <row r="552" spans="1:13" ht="22.8">
      <c r="A552" s="108"/>
      <c r="B552" s="175">
        <v>460</v>
      </c>
      <c r="C552" s="86"/>
      <c r="D552" s="46" t="s">
        <v>435</v>
      </c>
      <c r="E552" s="34">
        <f>E543</f>
        <v>0</v>
      </c>
      <c r="F552" s="34">
        <f>F543</f>
        <v>2</v>
      </c>
      <c r="G552" s="34">
        <f>G543</f>
        <v>2</v>
      </c>
      <c r="H552" s="34">
        <f>H543</f>
        <v>2</v>
      </c>
      <c r="I552" s="29">
        <f t="shared" si="4"/>
        <v>0</v>
      </c>
      <c r="J552" s="17"/>
      <c r="K552" s="200"/>
    </row>
    <row r="553" spans="1:13" ht="22.8">
      <c r="A553" s="116"/>
      <c r="B553" s="187"/>
      <c r="C553" s="142"/>
      <c r="D553" s="74" t="s">
        <v>436</v>
      </c>
      <c r="E553" s="34">
        <f>SUM(E546:E552)</f>
        <v>53.39</v>
      </c>
      <c r="F553" s="34">
        <f>SUM(F546:F552)</f>
        <v>864.65</v>
      </c>
      <c r="G553" s="34">
        <f>SUM(G546:G552)</f>
        <v>887.15</v>
      </c>
      <c r="H553" s="34">
        <f>SUM(H546:H552)</f>
        <v>1273.1099999999999</v>
      </c>
      <c r="I553" s="34">
        <f>SUM(I546:I552)</f>
        <v>385.96</v>
      </c>
      <c r="J553" s="17"/>
      <c r="K553" s="200"/>
    </row>
    <row r="554" spans="1:13" ht="22.8">
      <c r="A554" s="108"/>
      <c r="B554" s="187"/>
      <c r="C554" s="109"/>
      <c r="D554" s="44" t="s">
        <v>437</v>
      </c>
      <c r="E554" s="34">
        <f>E435</f>
        <v>433.68</v>
      </c>
      <c r="F554" s="34">
        <f>F435</f>
        <v>611.66999999999996</v>
      </c>
      <c r="G554" s="34">
        <f>G435</f>
        <v>594.45999999999992</v>
      </c>
      <c r="H554" s="34">
        <f>H435</f>
        <v>689.5</v>
      </c>
      <c r="I554" s="34">
        <f>I435</f>
        <v>95.040000000000035</v>
      </c>
      <c r="J554" s="17"/>
      <c r="K554" s="200"/>
    </row>
    <row r="555" spans="1:13" ht="22.8">
      <c r="A555" s="108"/>
      <c r="B555" s="187"/>
      <c r="C555" s="108"/>
      <c r="D555" s="44" t="s">
        <v>438</v>
      </c>
      <c r="E555" s="34">
        <f>E553</f>
        <v>53.39</v>
      </c>
      <c r="F555" s="34">
        <f>F553</f>
        <v>864.65</v>
      </c>
      <c r="G555" s="34">
        <f>G553</f>
        <v>887.15</v>
      </c>
      <c r="H555" s="34">
        <f>H553</f>
        <v>1273.1099999999999</v>
      </c>
      <c r="I555" s="34">
        <f>I553</f>
        <v>385.96</v>
      </c>
      <c r="J555" s="17"/>
      <c r="K555" s="200"/>
    </row>
    <row r="556" spans="1:13" ht="22.8">
      <c r="A556" s="108"/>
      <c r="B556" s="187"/>
      <c r="C556" s="108"/>
      <c r="D556" s="44" t="s">
        <v>439</v>
      </c>
      <c r="E556" s="41">
        <v>34.369999999999997</v>
      </c>
      <c r="F556" s="41">
        <v>142.4</v>
      </c>
      <c r="G556" s="41">
        <v>142.4</v>
      </c>
      <c r="H556" s="41">
        <v>149</v>
      </c>
      <c r="I556" s="34">
        <f t="shared" si="4"/>
        <v>6.5999999999999943</v>
      </c>
      <c r="J556" s="17"/>
      <c r="K556" s="200"/>
    </row>
    <row r="557" spans="1:13" ht="22.8">
      <c r="A557" s="108"/>
      <c r="B557" s="187"/>
      <c r="C557" s="108"/>
      <c r="D557" s="214" t="s">
        <v>440</v>
      </c>
      <c r="E557" s="34">
        <f>SUM(E554:E556)</f>
        <v>521.43999999999994</v>
      </c>
      <c r="F557" s="34">
        <f>SUM(F554:F556)</f>
        <v>1618.72</v>
      </c>
      <c r="G557" s="34">
        <f>SUM(G554:G556)</f>
        <v>1624.01</v>
      </c>
      <c r="H557" s="34">
        <f>SUM(H554:H556)</f>
        <v>2111.6099999999997</v>
      </c>
      <c r="I557" s="34">
        <f t="shared" si="4"/>
        <v>487.59999999999968</v>
      </c>
      <c r="J557" s="17"/>
      <c r="K557" s="200"/>
    </row>
    <row r="558" spans="1:13" ht="21">
      <c r="A558" s="117"/>
      <c r="B558" s="191"/>
      <c r="C558" s="117"/>
      <c r="D558" s="118"/>
    </row>
    <row r="559" spans="1:13" ht="21">
      <c r="A559" s="117"/>
      <c r="B559" s="191"/>
      <c r="C559" s="117"/>
      <c r="D559" s="122"/>
      <c r="F559" s="217"/>
      <c r="G559" s="152"/>
      <c r="H559" s="217"/>
      <c r="I559" s="253"/>
      <c r="J559" s="253"/>
    </row>
    <row r="560" spans="1:13">
      <c r="H560" s="210"/>
      <c r="M560" s="210"/>
    </row>
  </sheetData>
  <mergeCells count="28">
    <mergeCell ref="J244:J245"/>
    <mergeCell ref="I559:J559"/>
    <mergeCell ref="A241:J241"/>
    <mergeCell ref="A244:A245"/>
    <mergeCell ref="B244:B245"/>
    <mergeCell ref="C244:C245"/>
    <mergeCell ref="D244:D245"/>
    <mergeCell ref="E244:E245"/>
    <mergeCell ref="F244:F245"/>
    <mergeCell ref="G244:G245"/>
    <mergeCell ref="H244:H245"/>
    <mergeCell ref="I244:I245"/>
    <mergeCell ref="A240:J240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64:D64"/>
    <mergeCell ref="B80:C80"/>
    <mergeCell ref="I236:J236"/>
  </mergeCells>
  <pageMargins left="0.5" right="0.5" top="0.5" bottom="0.5" header="0.3" footer="0.3"/>
  <pageSetup paperSize="9" fitToWidth="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5"/>
  <sheetViews>
    <sheetView tabSelected="1" topLeftCell="A211" zoomScale="85" zoomScaleNormal="85" workbookViewId="0">
      <selection activeCell="D579" sqref="D579"/>
    </sheetView>
  </sheetViews>
  <sheetFormatPr defaultRowHeight="20.399999999999999"/>
  <cols>
    <col min="1" max="1" width="4.109375" style="1" customWidth="1"/>
    <col min="2" max="2" width="8.44140625" style="199" customWidth="1"/>
    <col min="3" max="3" width="8" style="1" customWidth="1"/>
    <col min="4" max="4" width="53.33203125" style="1" customWidth="1"/>
    <col min="5" max="5" width="11.44140625" style="1" customWidth="1"/>
    <col min="6" max="6" width="9.5546875" style="1" customWidth="1"/>
    <col min="7" max="7" width="11" style="1" customWidth="1"/>
    <col min="8" max="8" width="11.44140625" style="1" customWidth="1"/>
    <col min="9" max="9" width="9.44140625" style="1" customWidth="1"/>
    <col min="10" max="10" width="9.109375" style="1" customWidth="1"/>
    <col min="11" max="11" width="9.109375" style="1"/>
    <col min="12" max="12" width="18.6640625" style="1" customWidth="1"/>
    <col min="13" max="13" width="9.109375" style="119"/>
    <col min="14" max="256" width="9.109375" style="1"/>
    <col min="257" max="257" width="6.33203125" style="1" bestFit="1" customWidth="1"/>
    <col min="258" max="258" width="8.44140625" style="1" customWidth="1"/>
    <col min="259" max="259" width="8" style="1" customWidth="1"/>
    <col min="260" max="260" width="53" style="1" bestFit="1" customWidth="1"/>
    <col min="261" max="261" width="12.33203125" style="1" customWidth="1"/>
    <col min="262" max="262" width="11" style="1" bestFit="1" customWidth="1"/>
    <col min="263" max="263" width="10.44140625" style="1" customWidth="1"/>
    <col min="264" max="264" width="9.44140625" style="1" customWidth="1"/>
    <col min="265" max="265" width="8.88671875" style="1" bestFit="1" customWidth="1"/>
    <col min="266" max="266" width="9.6640625" style="1" customWidth="1"/>
    <col min="267" max="512" width="9.109375" style="1"/>
    <col min="513" max="513" width="6.33203125" style="1" bestFit="1" customWidth="1"/>
    <col min="514" max="514" width="8.44140625" style="1" customWidth="1"/>
    <col min="515" max="515" width="8" style="1" customWidth="1"/>
    <col min="516" max="516" width="53" style="1" bestFit="1" customWidth="1"/>
    <col min="517" max="517" width="12.33203125" style="1" customWidth="1"/>
    <col min="518" max="518" width="11" style="1" bestFit="1" customWidth="1"/>
    <col min="519" max="519" width="10.44140625" style="1" customWidth="1"/>
    <col min="520" max="520" width="9.44140625" style="1" customWidth="1"/>
    <col min="521" max="521" width="8.88671875" style="1" bestFit="1" customWidth="1"/>
    <col min="522" max="522" width="9.6640625" style="1" customWidth="1"/>
    <col min="523" max="768" width="9.109375" style="1"/>
    <col min="769" max="769" width="6.33203125" style="1" bestFit="1" customWidth="1"/>
    <col min="770" max="770" width="8.44140625" style="1" customWidth="1"/>
    <col min="771" max="771" width="8" style="1" customWidth="1"/>
    <col min="772" max="772" width="53" style="1" bestFit="1" customWidth="1"/>
    <col min="773" max="773" width="12.33203125" style="1" customWidth="1"/>
    <col min="774" max="774" width="11" style="1" bestFit="1" customWidth="1"/>
    <col min="775" max="775" width="10.44140625" style="1" customWidth="1"/>
    <col min="776" max="776" width="9.44140625" style="1" customWidth="1"/>
    <col min="777" max="777" width="8.88671875" style="1" bestFit="1" customWidth="1"/>
    <col min="778" max="778" width="9.6640625" style="1" customWidth="1"/>
    <col min="779" max="1024" width="9.109375" style="1"/>
    <col min="1025" max="1025" width="6.33203125" style="1" bestFit="1" customWidth="1"/>
    <col min="1026" max="1026" width="8.44140625" style="1" customWidth="1"/>
    <col min="1027" max="1027" width="8" style="1" customWidth="1"/>
    <col min="1028" max="1028" width="53" style="1" bestFit="1" customWidth="1"/>
    <col min="1029" max="1029" width="12.33203125" style="1" customWidth="1"/>
    <col min="1030" max="1030" width="11" style="1" bestFit="1" customWidth="1"/>
    <col min="1031" max="1031" width="10.44140625" style="1" customWidth="1"/>
    <col min="1032" max="1032" width="9.44140625" style="1" customWidth="1"/>
    <col min="1033" max="1033" width="8.88671875" style="1" bestFit="1" customWidth="1"/>
    <col min="1034" max="1034" width="9.6640625" style="1" customWidth="1"/>
    <col min="1035" max="1280" width="9.109375" style="1"/>
    <col min="1281" max="1281" width="6.33203125" style="1" bestFit="1" customWidth="1"/>
    <col min="1282" max="1282" width="8.44140625" style="1" customWidth="1"/>
    <col min="1283" max="1283" width="8" style="1" customWidth="1"/>
    <col min="1284" max="1284" width="53" style="1" bestFit="1" customWidth="1"/>
    <col min="1285" max="1285" width="12.33203125" style="1" customWidth="1"/>
    <col min="1286" max="1286" width="11" style="1" bestFit="1" customWidth="1"/>
    <col min="1287" max="1287" width="10.44140625" style="1" customWidth="1"/>
    <col min="1288" max="1288" width="9.44140625" style="1" customWidth="1"/>
    <col min="1289" max="1289" width="8.88671875" style="1" bestFit="1" customWidth="1"/>
    <col min="1290" max="1290" width="9.6640625" style="1" customWidth="1"/>
    <col min="1291" max="1536" width="9.109375" style="1"/>
    <col min="1537" max="1537" width="6.33203125" style="1" bestFit="1" customWidth="1"/>
    <col min="1538" max="1538" width="8.44140625" style="1" customWidth="1"/>
    <col min="1539" max="1539" width="8" style="1" customWidth="1"/>
    <col min="1540" max="1540" width="53" style="1" bestFit="1" customWidth="1"/>
    <col min="1541" max="1541" width="12.33203125" style="1" customWidth="1"/>
    <col min="1542" max="1542" width="11" style="1" bestFit="1" customWidth="1"/>
    <col min="1543" max="1543" width="10.44140625" style="1" customWidth="1"/>
    <col min="1544" max="1544" width="9.44140625" style="1" customWidth="1"/>
    <col min="1545" max="1545" width="8.88671875" style="1" bestFit="1" customWidth="1"/>
    <col min="1546" max="1546" width="9.6640625" style="1" customWidth="1"/>
    <col min="1547" max="1792" width="9.109375" style="1"/>
    <col min="1793" max="1793" width="6.33203125" style="1" bestFit="1" customWidth="1"/>
    <col min="1794" max="1794" width="8.44140625" style="1" customWidth="1"/>
    <col min="1795" max="1795" width="8" style="1" customWidth="1"/>
    <col min="1796" max="1796" width="53" style="1" bestFit="1" customWidth="1"/>
    <col min="1797" max="1797" width="12.33203125" style="1" customWidth="1"/>
    <col min="1798" max="1798" width="11" style="1" bestFit="1" customWidth="1"/>
    <col min="1799" max="1799" width="10.44140625" style="1" customWidth="1"/>
    <col min="1800" max="1800" width="9.44140625" style="1" customWidth="1"/>
    <col min="1801" max="1801" width="8.88671875" style="1" bestFit="1" customWidth="1"/>
    <col min="1802" max="1802" width="9.6640625" style="1" customWidth="1"/>
    <col min="1803" max="2048" width="9.109375" style="1"/>
    <col min="2049" max="2049" width="6.33203125" style="1" bestFit="1" customWidth="1"/>
    <col min="2050" max="2050" width="8.44140625" style="1" customWidth="1"/>
    <col min="2051" max="2051" width="8" style="1" customWidth="1"/>
    <col min="2052" max="2052" width="53" style="1" bestFit="1" customWidth="1"/>
    <col min="2053" max="2053" width="12.33203125" style="1" customWidth="1"/>
    <col min="2054" max="2054" width="11" style="1" bestFit="1" customWidth="1"/>
    <col min="2055" max="2055" width="10.44140625" style="1" customWidth="1"/>
    <col min="2056" max="2056" width="9.44140625" style="1" customWidth="1"/>
    <col min="2057" max="2057" width="8.88671875" style="1" bestFit="1" customWidth="1"/>
    <col min="2058" max="2058" width="9.6640625" style="1" customWidth="1"/>
    <col min="2059" max="2304" width="9.109375" style="1"/>
    <col min="2305" max="2305" width="6.33203125" style="1" bestFit="1" customWidth="1"/>
    <col min="2306" max="2306" width="8.44140625" style="1" customWidth="1"/>
    <col min="2307" max="2307" width="8" style="1" customWidth="1"/>
    <col min="2308" max="2308" width="53" style="1" bestFit="1" customWidth="1"/>
    <col min="2309" max="2309" width="12.33203125" style="1" customWidth="1"/>
    <col min="2310" max="2310" width="11" style="1" bestFit="1" customWidth="1"/>
    <col min="2311" max="2311" width="10.44140625" style="1" customWidth="1"/>
    <col min="2312" max="2312" width="9.44140625" style="1" customWidth="1"/>
    <col min="2313" max="2313" width="8.88671875" style="1" bestFit="1" customWidth="1"/>
    <col min="2314" max="2314" width="9.6640625" style="1" customWidth="1"/>
    <col min="2315" max="2560" width="9.109375" style="1"/>
    <col min="2561" max="2561" width="6.33203125" style="1" bestFit="1" customWidth="1"/>
    <col min="2562" max="2562" width="8.44140625" style="1" customWidth="1"/>
    <col min="2563" max="2563" width="8" style="1" customWidth="1"/>
    <col min="2564" max="2564" width="53" style="1" bestFit="1" customWidth="1"/>
    <col min="2565" max="2565" width="12.33203125" style="1" customWidth="1"/>
    <col min="2566" max="2566" width="11" style="1" bestFit="1" customWidth="1"/>
    <col min="2567" max="2567" width="10.44140625" style="1" customWidth="1"/>
    <col min="2568" max="2568" width="9.44140625" style="1" customWidth="1"/>
    <col min="2569" max="2569" width="8.88671875" style="1" bestFit="1" customWidth="1"/>
    <col min="2570" max="2570" width="9.6640625" style="1" customWidth="1"/>
    <col min="2571" max="2816" width="9.109375" style="1"/>
    <col min="2817" max="2817" width="6.33203125" style="1" bestFit="1" customWidth="1"/>
    <col min="2818" max="2818" width="8.44140625" style="1" customWidth="1"/>
    <col min="2819" max="2819" width="8" style="1" customWidth="1"/>
    <col min="2820" max="2820" width="53" style="1" bestFit="1" customWidth="1"/>
    <col min="2821" max="2821" width="12.33203125" style="1" customWidth="1"/>
    <col min="2822" max="2822" width="11" style="1" bestFit="1" customWidth="1"/>
    <col min="2823" max="2823" width="10.44140625" style="1" customWidth="1"/>
    <col min="2824" max="2824" width="9.44140625" style="1" customWidth="1"/>
    <col min="2825" max="2825" width="8.88671875" style="1" bestFit="1" customWidth="1"/>
    <col min="2826" max="2826" width="9.6640625" style="1" customWidth="1"/>
    <col min="2827" max="3072" width="9.109375" style="1"/>
    <col min="3073" max="3073" width="6.33203125" style="1" bestFit="1" customWidth="1"/>
    <col min="3074" max="3074" width="8.44140625" style="1" customWidth="1"/>
    <col min="3075" max="3075" width="8" style="1" customWidth="1"/>
    <col min="3076" max="3076" width="53" style="1" bestFit="1" customWidth="1"/>
    <col min="3077" max="3077" width="12.33203125" style="1" customWidth="1"/>
    <col min="3078" max="3078" width="11" style="1" bestFit="1" customWidth="1"/>
    <col min="3079" max="3079" width="10.44140625" style="1" customWidth="1"/>
    <col min="3080" max="3080" width="9.44140625" style="1" customWidth="1"/>
    <col min="3081" max="3081" width="8.88671875" style="1" bestFit="1" customWidth="1"/>
    <col min="3082" max="3082" width="9.6640625" style="1" customWidth="1"/>
    <col min="3083" max="3328" width="9.109375" style="1"/>
    <col min="3329" max="3329" width="6.33203125" style="1" bestFit="1" customWidth="1"/>
    <col min="3330" max="3330" width="8.44140625" style="1" customWidth="1"/>
    <col min="3331" max="3331" width="8" style="1" customWidth="1"/>
    <col min="3332" max="3332" width="53" style="1" bestFit="1" customWidth="1"/>
    <col min="3333" max="3333" width="12.33203125" style="1" customWidth="1"/>
    <col min="3334" max="3334" width="11" style="1" bestFit="1" customWidth="1"/>
    <col min="3335" max="3335" width="10.44140625" style="1" customWidth="1"/>
    <col min="3336" max="3336" width="9.44140625" style="1" customWidth="1"/>
    <col min="3337" max="3337" width="8.88671875" style="1" bestFit="1" customWidth="1"/>
    <col min="3338" max="3338" width="9.6640625" style="1" customWidth="1"/>
    <col min="3339" max="3584" width="9.109375" style="1"/>
    <col min="3585" max="3585" width="6.33203125" style="1" bestFit="1" customWidth="1"/>
    <col min="3586" max="3586" width="8.44140625" style="1" customWidth="1"/>
    <col min="3587" max="3587" width="8" style="1" customWidth="1"/>
    <col min="3588" max="3588" width="53" style="1" bestFit="1" customWidth="1"/>
    <col min="3589" max="3589" width="12.33203125" style="1" customWidth="1"/>
    <col min="3590" max="3590" width="11" style="1" bestFit="1" customWidth="1"/>
    <col min="3591" max="3591" width="10.44140625" style="1" customWidth="1"/>
    <col min="3592" max="3592" width="9.44140625" style="1" customWidth="1"/>
    <col min="3593" max="3593" width="8.88671875" style="1" bestFit="1" customWidth="1"/>
    <col min="3594" max="3594" width="9.6640625" style="1" customWidth="1"/>
    <col min="3595" max="3840" width="9.109375" style="1"/>
    <col min="3841" max="3841" width="6.33203125" style="1" bestFit="1" customWidth="1"/>
    <col min="3842" max="3842" width="8.44140625" style="1" customWidth="1"/>
    <col min="3843" max="3843" width="8" style="1" customWidth="1"/>
    <col min="3844" max="3844" width="53" style="1" bestFit="1" customWidth="1"/>
    <col min="3845" max="3845" width="12.33203125" style="1" customWidth="1"/>
    <col min="3846" max="3846" width="11" style="1" bestFit="1" customWidth="1"/>
    <col min="3847" max="3847" width="10.44140625" style="1" customWidth="1"/>
    <col min="3848" max="3848" width="9.44140625" style="1" customWidth="1"/>
    <col min="3849" max="3849" width="8.88671875" style="1" bestFit="1" customWidth="1"/>
    <col min="3850" max="3850" width="9.6640625" style="1" customWidth="1"/>
    <col min="3851" max="4096" width="9.109375" style="1"/>
    <col min="4097" max="4097" width="6.33203125" style="1" bestFit="1" customWidth="1"/>
    <col min="4098" max="4098" width="8.44140625" style="1" customWidth="1"/>
    <col min="4099" max="4099" width="8" style="1" customWidth="1"/>
    <col min="4100" max="4100" width="53" style="1" bestFit="1" customWidth="1"/>
    <col min="4101" max="4101" width="12.33203125" style="1" customWidth="1"/>
    <col min="4102" max="4102" width="11" style="1" bestFit="1" customWidth="1"/>
    <col min="4103" max="4103" width="10.44140625" style="1" customWidth="1"/>
    <col min="4104" max="4104" width="9.44140625" style="1" customWidth="1"/>
    <col min="4105" max="4105" width="8.88671875" style="1" bestFit="1" customWidth="1"/>
    <col min="4106" max="4106" width="9.6640625" style="1" customWidth="1"/>
    <col min="4107" max="4352" width="9.109375" style="1"/>
    <col min="4353" max="4353" width="6.33203125" style="1" bestFit="1" customWidth="1"/>
    <col min="4354" max="4354" width="8.44140625" style="1" customWidth="1"/>
    <col min="4355" max="4355" width="8" style="1" customWidth="1"/>
    <col min="4356" max="4356" width="53" style="1" bestFit="1" customWidth="1"/>
    <col min="4357" max="4357" width="12.33203125" style="1" customWidth="1"/>
    <col min="4358" max="4358" width="11" style="1" bestFit="1" customWidth="1"/>
    <col min="4359" max="4359" width="10.44140625" style="1" customWidth="1"/>
    <col min="4360" max="4360" width="9.44140625" style="1" customWidth="1"/>
    <col min="4361" max="4361" width="8.88671875" style="1" bestFit="1" customWidth="1"/>
    <col min="4362" max="4362" width="9.6640625" style="1" customWidth="1"/>
    <col min="4363" max="4608" width="9.109375" style="1"/>
    <col min="4609" max="4609" width="6.33203125" style="1" bestFit="1" customWidth="1"/>
    <col min="4610" max="4610" width="8.44140625" style="1" customWidth="1"/>
    <col min="4611" max="4611" width="8" style="1" customWidth="1"/>
    <col min="4612" max="4612" width="53" style="1" bestFit="1" customWidth="1"/>
    <col min="4613" max="4613" width="12.33203125" style="1" customWidth="1"/>
    <col min="4614" max="4614" width="11" style="1" bestFit="1" customWidth="1"/>
    <col min="4615" max="4615" width="10.44140625" style="1" customWidth="1"/>
    <col min="4616" max="4616" width="9.44140625" style="1" customWidth="1"/>
    <col min="4617" max="4617" width="8.88671875" style="1" bestFit="1" customWidth="1"/>
    <col min="4618" max="4618" width="9.6640625" style="1" customWidth="1"/>
    <col min="4619" max="4864" width="9.109375" style="1"/>
    <col min="4865" max="4865" width="6.33203125" style="1" bestFit="1" customWidth="1"/>
    <col min="4866" max="4866" width="8.44140625" style="1" customWidth="1"/>
    <col min="4867" max="4867" width="8" style="1" customWidth="1"/>
    <col min="4868" max="4868" width="53" style="1" bestFit="1" customWidth="1"/>
    <col min="4869" max="4869" width="12.33203125" style="1" customWidth="1"/>
    <col min="4870" max="4870" width="11" style="1" bestFit="1" customWidth="1"/>
    <col min="4871" max="4871" width="10.44140625" style="1" customWidth="1"/>
    <col min="4872" max="4872" width="9.44140625" style="1" customWidth="1"/>
    <col min="4873" max="4873" width="8.88671875" style="1" bestFit="1" customWidth="1"/>
    <col min="4874" max="4874" width="9.6640625" style="1" customWidth="1"/>
    <col min="4875" max="5120" width="9.109375" style="1"/>
    <col min="5121" max="5121" width="6.33203125" style="1" bestFit="1" customWidth="1"/>
    <col min="5122" max="5122" width="8.44140625" style="1" customWidth="1"/>
    <col min="5123" max="5123" width="8" style="1" customWidth="1"/>
    <col min="5124" max="5124" width="53" style="1" bestFit="1" customWidth="1"/>
    <col min="5125" max="5125" width="12.33203125" style="1" customWidth="1"/>
    <col min="5126" max="5126" width="11" style="1" bestFit="1" customWidth="1"/>
    <col min="5127" max="5127" width="10.44140625" style="1" customWidth="1"/>
    <col min="5128" max="5128" width="9.44140625" style="1" customWidth="1"/>
    <col min="5129" max="5129" width="8.88671875" style="1" bestFit="1" customWidth="1"/>
    <col min="5130" max="5130" width="9.6640625" style="1" customWidth="1"/>
    <col min="5131" max="5376" width="9.109375" style="1"/>
    <col min="5377" max="5377" width="6.33203125" style="1" bestFit="1" customWidth="1"/>
    <col min="5378" max="5378" width="8.44140625" style="1" customWidth="1"/>
    <col min="5379" max="5379" width="8" style="1" customWidth="1"/>
    <col min="5380" max="5380" width="53" style="1" bestFit="1" customWidth="1"/>
    <col min="5381" max="5381" width="12.33203125" style="1" customWidth="1"/>
    <col min="5382" max="5382" width="11" style="1" bestFit="1" customWidth="1"/>
    <col min="5383" max="5383" width="10.44140625" style="1" customWidth="1"/>
    <col min="5384" max="5384" width="9.44140625" style="1" customWidth="1"/>
    <col min="5385" max="5385" width="8.88671875" style="1" bestFit="1" customWidth="1"/>
    <col min="5386" max="5386" width="9.6640625" style="1" customWidth="1"/>
    <col min="5387" max="5632" width="9.109375" style="1"/>
    <col min="5633" max="5633" width="6.33203125" style="1" bestFit="1" customWidth="1"/>
    <col min="5634" max="5634" width="8.44140625" style="1" customWidth="1"/>
    <col min="5635" max="5635" width="8" style="1" customWidth="1"/>
    <col min="5636" max="5636" width="53" style="1" bestFit="1" customWidth="1"/>
    <col min="5637" max="5637" width="12.33203125" style="1" customWidth="1"/>
    <col min="5638" max="5638" width="11" style="1" bestFit="1" customWidth="1"/>
    <col min="5639" max="5639" width="10.44140625" style="1" customWidth="1"/>
    <col min="5640" max="5640" width="9.44140625" style="1" customWidth="1"/>
    <col min="5641" max="5641" width="8.88671875" style="1" bestFit="1" customWidth="1"/>
    <col min="5642" max="5642" width="9.6640625" style="1" customWidth="1"/>
    <col min="5643" max="5888" width="9.109375" style="1"/>
    <col min="5889" max="5889" width="6.33203125" style="1" bestFit="1" customWidth="1"/>
    <col min="5890" max="5890" width="8.44140625" style="1" customWidth="1"/>
    <col min="5891" max="5891" width="8" style="1" customWidth="1"/>
    <col min="5892" max="5892" width="53" style="1" bestFit="1" customWidth="1"/>
    <col min="5893" max="5893" width="12.33203125" style="1" customWidth="1"/>
    <col min="5894" max="5894" width="11" style="1" bestFit="1" customWidth="1"/>
    <col min="5895" max="5895" width="10.44140625" style="1" customWidth="1"/>
    <col min="5896" max="5896" width="9.44140625" style="1" customWidth="1"/>
    <col min="5897" max="5897" width="8.88671875" style="1" bestFit="1" customWidth="1"/>
    <col min="5898" max="5898" width="9.6640625" style="1" customWidth="1"/>
    <col min="5899" max="6144" width="9.109375" style="1"/>
    <col min="6145" max="6145" width="6.33203125" style="1" bestFit="1" customWidth="1"/>
    <col min="6146" max="6146" width="8.44140625" style="1" customWidth="1"/>
    <col min="6147" max="6147" width="8" style="1" customWidth="1"/>
    <col min="6148" max="6148" width="53" style="1" bestFit="1" customWidth="1"/>
    <col min="6149" max="6149" width="12.33203125" style="1" customWidth="1"/>
    <col min="6150" max="6150" width="11" style="1" bestFit="1" customWidth="1"/>
    <col min="6151" max="6151" width="10.44140625" style="1" customWidth="1"/>
    <col min="6152" max="6152" width="9.44140625" style="1" customWidth="1"/>
    <col min="6153" max="6153" width="8.88671875" style="1" bestFit="1" customWidth="1"/>
    <col min="6154" max="6154" width="9.6640625" style="1" customWidth="1"/>
    <col min="6155" max="6400" width="9.109375" style="1"/>
    <col min="6401" max="6401" width="6.33203125" style="1" bestFit="1" customWidth="1"/>
    <col min="6402" max="6402" width="8.44140625" style="1" customWidth="1"/>
    <col min="6403" max="6403" width="8" style="1" customWidth="1"/>
    <col min="6404" max="6404" width="53" style="1" bestFit="1" customWidth="1"/>
    <col min="6405" max="6405" width="12.33203125" style="1" customWidth="1"/>
    <col min="6406" max="6406" width="11" style="1" bestFit="1" customWidth="1"/>
    <col min="6407" max="6407" width="10.44140625" style="1" customWidth="1"/>
    <col min="6408" max="6408" width="9.44140625" style="1" customWidth="1"/>
    <col min="6409" max="6409" width="8.88671875" style="1" bestFit="1" customWidth="1"/>
    <col min="6410" max="6410" width="9.6640625" style="1" customWidth="1"/>
    <col min="6411" max="6656" width="9.109375" style="1"/>
    <col min="6657" max="6657" width="6.33203125" style="1" bestFit="1" customWidth="1"/>
    <col min="6658" max="6658" width="8.44140625" style="1" customWidth="1"/>
    <col min="6659" max="6659" width="8" style="1" customWidth="1"/>
    <col min="6660" max="6660" width="53" style="1" bestFit="1" customWidth="1"/>
    <col min="6661" max="6661" width="12.33203125" style="1" customWidth="1"/>
    <col min="6662" max="6662" width="11" style="1" bestFit="1" customWidth="1"/>
    <col min="6663" max="6663" width="10.44140625" style="1" customWidth="1"/>
    <col min="6664" max="6664" width="9.44140625" style="1" customWidth="1"/>
    <col min="6665" max="6665" width="8.88671875" style="1" bestFit="1" customWidth="1"/>
    <col min="6666" max="6666" width="9.6640625" style="1" customWidth="1"/>
    <col min="6667" max="6912" width="9.109375" style="1"/>
    <col min="6913" max="6913" width="6.33203125" style="1" bestFit="1" customWidth="1"/>
    <col min="6914" max="6914" width="8.44140625" style="1" customWidth="1"/>
    <col min="6915" max="6915" width="8" style="1" customWidth="1"/>
    <col min="6916" max="6916" width="53" style="1" bestFit="1" customWidth="1"/>
    <col min="6917" max="6917" width="12.33203125" style="1" customWidth="1"/>
    <col min="6918" max="6918" width="11" style="1" bestFit="1" customWidth="1"/>
    <col min="6919" max="6919" width="10.44140625" style="1" customWidth="1"/>
    <col min="6920" max="6920" width="9.44140625" style="1" customWidth="1"/>
    <col min="6921" max="6921" width="8.88671875" style="1" bestFit="1" customWidth="1"/>
    <col min="6922" max="6922" width="9.6640625" style="1" customWidth="1"/>
    <col min="6923" max="7168" width="9.109375" style="1"/>
    <col min="7169" max="7169" width="6.33203125" style="1" bestFit="1" customWidth="1"/>
    <col min="7170" max="7170" width="8.44140625" style="1" customWidth="1"/>
    <col min="7171" max="7171" width="8" style="1" customWidth="1"/>
    <col min="7172" max="7172" width="53" style="1" bestFit="1" customWidth="1"/>
    <col min="7173" max="7173" width="12.33203125" style="1" customWidth="1"/>
    <col min="7174" max="7174" width="11" style="1" bestFit="1" customWidth="1"/>
    <col min="7175" max="7175" width="10.44140625" style="1" customWidth="1"/>
    <col min="7176" max="7176" width="9.44140625" style="1" customWidth="1"/>
    <col min="7177" max="7177" width="8.88671875" style="1" bestFit="1" customWidth="1"/>
    <col min="7178" max="7178" width="9.6640625" style="1" customWidth="1"/>
    <col min="7179" max="7424" width="9.109375" style="1"/>
    <col min="7425" max="7425" width="6.33203125" style="1" bestFit="1" customWidth="1"/>
    <col min="7426" max="7426" width="8.44140625" style="1" customWidth="1"/>
    <col min="7427" max="7427" width="8" style="1" customWidth="1"/>
    <col min="7428" max="7428" width="53" style="1" bestFit="1" customWidth="1"/>
    <col min="7429" max="7429" width="12.33203125" style="1" customWidth="1"/>
    <col min="7430" max="7430" width="11" style="1" bestFit="1" customWidth="1"/>
    <col min="7431" max="7431" width="10.44140625" style="1" customWidth="1"/>
    <col min="7432" max="7432" width="9.44140625" style="1" customWidth="1"/>
    <col min="7433" max="7433" width="8.88671875" style="1" bestFit="1" customWidth="1"/>
    <col min="7434" max="7434" width="9.6640625" style="1" customWidth="1"/>
    <col min="7435" max="7680" width="9.109375" style="1"/>
    <col min="7681" max="7681" width="6.33203125" style="1" bestFit="1" customWidth="1"/>
    <col min="7682" max="7682" width="8.44140625" style="1" customWidth="1"/>
    <col min="7683" max="7683" width="8" style="1" customWidth="1"/>
    <col min="7684" max="7684" width="53" style="1" bestFit="1" customWidth="1"/>
    <col min="7685" max="7685" width="12.33203125" style="1" customWidth="1"/>
    <col min="7686" max="7686" width="11" style="1" bestFit="1" customWidth="1"/>
    <col min="7687" max="7687" width="10.44140625" style="1" customWidth="1"/>
    <col min="7688" max="7688" width="9.44140625" style="1" customWidth="1"/>
    <col min="7689" max="7689" width="8.88671875" style="1" bestFit="1" customWidth="1"/>
    <col min="7690" max="7690" width="9.6640625" style="1" customWidth="1"/>
    <col min="7691" max="7936" width="9.109375" style="1"/>
    <col min="7937" max="7937" width="6.33203125" style="1" bestFit="1" customWidth="1"/>
    <col min="7938" max="7938" width="8.44140625" style="1" customWidth="1"/>
    <col min="7939" max="7939" width="8" style="1" customWidth="1"/>
    <col min="7940" max="7940" width="53" style="1" bestFit="1" customWidth="1"/>
    <col min="7941" max="7941" width="12.33203125" style="1" customWidth="1"/>
    <col min="7942" max="7942" width="11" style="1" bestFit="1" customWidth="1"/>
    <col min="7943" max="7943" width="10.44140625" style="1" customWidth="1"/>
    <col min="7944" max="7944" width="9.44140625" style="1" customWidth="1"/>
    <col min="7945" max="7945" width="8.88671875" style="1" bestFit="1" customWidth="1"/>
    <col min="7946" max="7946" width="9.6640625" style="1" customWidth="1"/>
    <col min="7947" max="8192" width="9.109375" style="1"/>
    <col min="8193" max="8193" width="6.33203125" style="1" bestFit="1" customWidth="1"/>
    <col min="8194" max="8194" width="8.44140625" style="1" customWidth="1"/>
    <col min="8195" max="8195" width="8" style="1" customWidth="1"/>
    <col min="8196" max="8196" width="53" style="1" bestFit="1" customWidth="1"/>
    <col min="8197" max="8197" width="12.33203125" style="1" customWidth="1"/>
    <col min="8198" max="8198" width="11" style="1" bestFit="1" customWidth="1"/>
    <col min="8199" max="8199" width="10.44140625" style="1" customWidth="1"/>
    <col min="8200" max="8200" width="9.44140625" style="1" customWidth="1"/>
    <col min="8201" max="8201" width="8.88671875" style="1" bestFit="1" customWidth="1"/>
    <col min="8202" max="8202" width="9.6640625" style="1" customWidth="1"/>
    <col min="8203" max="8448" width="9.109375" style="1"/>
    <col min="8449" max="8449" width="6.33203125" style="1" bestFit="1" customWidth="1"/>
    <col min="8450" max="8450" width="8.44140625" style="1" customWidth="1"/>
    <col min="8451" max="8451" width="8" style="1" customWidth="1"/>
    <col min="8452" max="8452" width="53" style="1" bestFit="1" customWidth="1"/>
    <col min="8453" max="8453" width="12.33203125" style="1" customWidth="1"/>
    <col min="8454" max="8454" width="11" style="1" bestFit="1" customWidth="1"/>
    <col min="8455" max="8455" width="10.44140625" style="1" customWidth="1"/>
    <col min="8456" max="8456" width="9.44140625" style="1" customWidth="1"/>
    <col min="8457" max="8457" width="8.88671875" style="1" bestFit="1" customWidth="1"/>
    <col min="8458" max="8458" width="9.6640625" style="1" customWidth="1"/>
    <col min="8459" max="8704" width="9.109375" style="1"/>
    <col min="8705" max="8705" width="6.33203125" style="1" bestFit="1" customWidth="1"/>
    <col min="8706" max="8706" width="8.44140625" style="1" customWidth="1"/>
    <col min="8707" max="8707" width="8" style="1" customWidth="1"/>
    <col min="8708" max="8708" width="53" style="1" bestFit="1" customWidth="1"/>
    <col min="8709" max="8709" width="12.33203125" style="1" customWidth="1"/>
    <col min="8710" max="8710" width="11" style="1" bestFit="1" customWidth="1"/>
    <col min="8711" max="8711" width="10.44140625" style="1" customWidth="1"/>
    <col min="8712" max="8712" width="9.44140625" style="1" customWidth="1"/>
    <col min="8713" max="8713" width="8.88671875" style="1" bestFit="1" customWidth="1"/>
    <col min="8714" max="8714" width="9.6640625" style="1" customWidth="1"/>
    <col min="8715" max="8960" width="9.109375" style="1"/>
    <col min="8961" max="8961" width="6.33203125" style="1" bestFit="1" customWidth="1"/>
    <col min="8962" max="8962" width="8.44140625" style="1" customWidth="1"/>
    <col min="8963" max="8963" width="8" style="1" customWidth="1"/>
    <col min="8964" max="8964" width="53" style="1" bestFit="1" customWidth="1"/>
    <col min="8965" max="8965" width="12.33203125" style="1" customWidth="1"/>
    <col min="8966" max="8966" width="11" style="1" bestFit="1" customWidth="1"/>
    <col min="8967" max="8967" width="10.44140625" style="1" customWidth="1"/>
    <col min="8968" max="8968" width="9.44140625" style="1" customWidth="1"/>
    <col min="8969" max="8969" width="8.88671875" style="1" bestFit="1" customWidth="1"/>
    <col min="8970" max="8970" width="9.6640625" style="1" customWidth="1"/>
    <col min="8971" max="9216" width="9.109375" style="1"/>
    <col min="9217" max="9217" width="6.33203125" style="1" bestFit="1" customWidth="1"/>
    <col min="9218" max="9218" width="8.44140625" style="1" customWidth="1"/>
    <col min="9219" max="9219" width="8" style="1" customWidth="1"/>
    <col min="9220" max="9220" width="53" style="1" bestFit="1" customWidth="1"/>
    <col min="9221" max="9221" width="12.33203125" style="1" customWidth="1"/>
    <col min="9222" max="9222" width="11" style="1" bestFit="1" customWidth="1"/>
    <col min="9223" max="9223" width="10.44140625" style="1" customWidth="1"/>
    <col min="9224" max="9224" width="9.44140625" style="1" customWidth="1"/>
    <col min="9225" max="9225" width="8.88671875" style="1" bestFit="1" customWidth="1"/>
    <col min="9226" max="9226" width="9.6640625" style="1" customWidth="1"/>
    <col min="9227" max="9472" width="9.109375" style="1"/>
    <col min="9473" max="9473" width="6.33203125" style="1" bestFit="1" customWidth="1"/>
    <col min="9474" max="9474" width="8.44140625" style="1" customWidth="1"/>
    <col min="9475" max="9475" width="8" style="1" customWidth="1"/>
    <col min="9476" max="9476" width="53" style="1" bestFit="1" customWidth="1"/>
    <col min="9477" max="9477" width="12.33203125" style="1" customWidth="1"/>
    <col min="9478" max="9478" width="11" style="1" bestFit="1" customWidth="1"/>
    <col min="9479" max="9479" width="10.44140625" style="1" customWidth="1"/>
    <col min="9480" max="9480" width="9.44140625" style="1" customWidth="1"/>
    <col min="9481" max="9481" width="8.88671875" style="1" bestFit="1" customWidth="1"/>
    <col min="9482" max="9482" width="9.6640625" style="1" customWidth="1"/>
    <col min="9483" max="9728" width="9.109375" style="1"/>
    <col min="9729" max="9729" width="6.33203125" style="1" bestFit="1" customWidth="1"/>
    <col min="9730" max="9730" width="8.44140625" style="1" customWidth="1"/>
    <col min="9731" max="9731" width="8" style="1" customWidth="1"/>
    <col min="9732" max="9732" width="53" style="1" bestFit="1" customWidth="1"/>
    <col min="9733" max="9733" width="12.33203125" style="1" customWidth="1"/>
    <col min="9734" max="9734" width="11" style="1" bestFit="1" customWidth="1"/>
    <col min="9735" max="9735" width="10.44140625" style="1" customWidth="1"/>
    <col min="9736" max="9736" width="9.44140625" style="1" customWidth="1"/>
    <col min="9737" max="9737" width="8.88671875" style="1" bestFit="1" customWidth="1"/>
    <col min="9738" max="9738" width="9.6640625" style="1" customWidth="1"/>
    <col min="9739" max="9984" width="9.109375" style="1"/>
    <col min="9985" max="9985" width="6.33203125" style="1" bestFit="1" customWidth="1"/>
    <col min="9986" max="9986" width="8.44140625" style="1" customWidth="1"/>
    <col min="9987" max="9987" width="8" style="1" customWidth="1"/>
    <col min="9988" max="9988" width="53" style="1" bestFit="1" customWidth="1"/>
    <col min="9989" max="9989" width="12.33203125" style="1" customWidth="1"/>
    <col min="9990" max="9990" width="11" style="1" bestFit="1" customWidth="1"/>
    <col min="9991" max="9991" width="10.44140625" style="1" customWidth="1"/>
    <col min="9992" max="9992" width="9.44140625" style="1" customWidth="1"/>
    <col min="9993" max="9993" width="8.88671875" style="1" bestFit="1" customWidth="1"/>
    <col min="9994" max="9994" width="9.6640625" style="1" customWidth="1"/>
    <col min="9995" max="10240" width="9.109375" style="1"/>
    <col min="10241" max="10241" width="6.33203125" style="1" bestFit="1" customWidth="1"/>
    <col min="10242" max="10242" width="8.44140625" style="1" customWidth="1"/>
    <col min="10243" max="10243" width="8" style="1" customWidth="1"/>
    <col min="10244" max="10244" width="53" style="1" bestFit="1" customWidth="1"/>
    <col min="10245" max="10245" width="12.33203125" style="1" customWidth="1"/>
    <col min="10246" max="10246" width="11" style="1" bestFit="1" customWidth="1"/>
    <col min="10247" max="10247" width="10.44140625" style="1" customWidth="1"/>
    <col min="10248" max="10248" width="9.44140625" style="1" customWidth="1"/>
    <col min="10249" max="10249" width="8.88671875" style="1" bestFit="1" customWidth="1"/>
    <col min="10250" max="10250" width="9.6640625" style="1" customWidth="1"/>
    <col min="10251" max="10496" width="9.109375" style="1"/>
    <col min="10497" max="10497" width="6.33203125" style="1" bestFit="1" customWidth="1"/>
    <col min="10498" max="10498" width="8.44140625" style="1" customWidth="1"/>
    <col min="10499" max="10499" width="8" style="1" customWidth="1"/>
    <col min="10500" max="10500" width="53" style="1" bestFit="1" customWidth="1"/>
    <col min="10501" max="10501" width="12.33203125" style="1" customWidth="1"/>
    <col min="10502" max="10502" width="11" style="1" bestFit="1" customWidth="1"/>
    <col min="10503" max="10503" width="10.44140625" style="1" customWidth="1"/>
    <col min="10504" max="10504" width="9.44140625" style="1" customWidth="1"/>
    <col min="10505" max="10505" width="8.88671875" style="1" bestFit="1" customWidth="1"/>
    <col min="10506" max="10506" width="9.6640625" style="1" customWidth="1"/>
    <col min="10507" max="10752" width="9.109375" style="1"/>
    <col min="10753" max="10753" width="6.33203125" style="1" bestFit="1" customWidth="1"/>
    <col min="10754" max="10754" width="8.44140625" style="1" customWidth="1"/>
    <col min="10755" max="10755" width="8" style="1" customWidth="1"/>
    <col min="10756" max="10756" width="53" style="1" bestFit="1" customWidth="1"/>
    <col min="10757" max="10757" width="12.33203125" style="1" customWidth="1"/>
    <col min="10758" max="10758" width="11" style="1" bestFit="1" customWidth="1"/>
    <col min="10759" max="10759" width="10.44140625" style="1" customWidth="1"/>
    <col min="10760" max="10760" width="9.44140625" style="1" customWidth="1"/>
    <col min="10761" max="10761" width="8.88671875" style="1" bestFit="1" customWidth="1"/>
    <col min="10762" max="10762" width="9.6640625" style="1" customWidth="1"/>
    <col min="10763" max="11008" width="9.109375" style="1"/>
    <col min="11009" max="11009" width="6.33203125" style="1" bestFit="1" customWidth="1"/>
    <col min="11010" max="11010" width="8.44140625" style="1" customWidth="1"/>
    <col min="11011" max="11011" width="8" style="1" customWidth="1"/>
    <col min="11012" max="11012" width="53" style="1" bestFit="1" customWidth="1"/>
    <col min="11013" max="11013" width="12.33203125" style="1" customWidth="1"/>
    <col min="11014" max="11014" width="11" style="1" bestFit="1" customWidth="1"/>
    <col min="11015" max="11015" width="10.44140625" style="1" customWidth="1"/>
    <col min="11016" max="11016" width="9.44140625" style="1" customWidth="1"/>
    <col min="11017" max="11017" width="8.88671875" style="1" bestFit="1" customWidth="1"/>
    <col min="11018" max="11018" width="9.6640625" style="1" customWidth="1"/>
    <col min="11019" max="11264" width="9.109375" style="1"/>
    <col min="11265" max="11265" width="6.33203125" style="1" bestFit="1" customWidth="1"/>
    <col min="11266" max="11266" width="8.44140625" style="1" customWidth="1"/>
    <col min="11267" max="11267" width="8" style="1" customWidth="1"/>
    <col min="11268" max="11268" width="53" style="1" bestFit="1" customWidth="1"/>
    <col min="11269" max="11269" width="12.33203125" style="1" customWidth="1"/>
    <col min="11270" max="11270" width="11" style="1" bestFit="1" customWidth="1"/>
    <col min="11271" max="11271" width="10.44140625" style="1" customWidth="1"/>
    <col min="11272" max="11272" width="9.44140625" style="1" customWidth="1"/>
    <col min="11273" max="11273" width="8.88671875" style="1" bestFit="1" customWidth="1"/>
    <col min="11274" max="11274" width="9.6640625" style="1" customWidth="1"/>
    <col min="11275" max="11520" width="9.109375" style="1"/>
    <col min="11521" max="11521" width="6.33203125" style="1" bestFit="1" customWidth="1"/>
    <col min="11522" max="11522" width="8.44140625" style="1" customWidth="1"/>
    <col min="11523" max="11523" width="8" style="1" customWidth="1"/>
    <col min="11524" max="11524" width="53" style="1" bestFit="1" customWidth="1"/>
    <col min="11525" max="11525" width="12.33203125" style="1" customWidth="1"/>
    <col min="11526" max="11526" width="11" style="1" bestFit="1" customWidth="1"/>
    <col min="11527" max="11527" width="10.44140625" style="1" customWidth="1"/>
    <col min="11528" max="11528" width="9.44140625" style="1" customWidth="1"/>
    <col min="11529" max="11529" width="8.88671875" style="1" bestFit="1" customWidth="1"/>
    <col min="11530" max="11530" width="9.6640625" style="1" customWidth="1"/>
    <col min="11531" max="11776" width="9.109375" style="1"/>
    <col min="11777" max="11777" width="6.33203125" style="1" bestFit="1" customWidth="1"/>
    <col min="11778" max="11778" width="8.44140625" style="1" customWidth="1"/>
    <col min="11779" max="11779" width="8" style="1" customWidth="1"/>
    <col min="11780" max="11780" width="53" style="1" bestFit="1" customWidth="1"/>
    <col min="11781" max="11781" width="12.33203125" style="1" customWidth="1"/>
    <col min="11782" max="11782" width="11" style="1" bestFit="1" customWidth="1"/>
    <col min="11783" max="11783" width="10.44140625" style="1" customWidth="1"/>
    <col min="11784" max="11784" width="9.44140625" style="1" customWidth="1"/>
    <col min="11785" max="11785" width="8.88671875" style="1" bestFit="1" customWidth="1"/>
    <col min="11786" max="11786" width="9.6640625" style="1" customWidth="1"/>
    <col min="11787" max="12032" width="9.109375" style="1"/>
    <col min="12033" max="12033" width="6.33203125" style="1" bestFit="1" customWidth="1"/>
    <col min="12034" max="12034" width="8.44140625" style="1" customWidth="1"/>
    <col min="12035" max="12035" width="8" style="1" customWidth="1"/>
    <col min="12036" max="12036" width="53" style="1" bestFit="1" customWidth="1"/>
    <col min="12037" max="12037" width="12.33203125" style="1" customWidth="1"/>
    <col min="12038" max="12038" width="11" style="1" bestFit="1" customWidth="1"/>
    <col min="12039" max="12039" width="10.44140625" style="1" customWidth="1"/>
    <col min="12040" max="12040" width="9.44140625" style="1" customWidth="1"/>
    <col min="12041" max="12041" width="8.88671875" style="1" bestFit="1" customWidth="1"/>
    <col min="12042" max="12042" width="9.6640625" style="1" customWidth="1"/>
    <col min="12043" max="12288" width="9.109375" style="1"/>
    <col min="12289" max="12289" width="6.33203125" style="1" bestFit="1" customWidth="1"/>
    <col min="12290" max="12290" width="8.44140625" style="1" customWidth="1"/>
    <col min="12291" max="12291" width="8" style="1" customWidth="1"/>
    <col min="12292" max="12292" width="53" style="1" bestFit="1" customWidth="1"/>
    <col min="12293" max="12293" width="12.33203125" style="1" customWidth="1"/>
    <col min="12294" max="12294" width="11" style="1" bestFit="1" customWidth="1"/>
    <col min="12295" max="12295" width="10.44140625" style="1" customWidth="1"/>
    <col min="12296" max="12296" width="9.44140625" style="1" customWidth="1"/>
    <col min="12297" max="12297" width="8.88671875" style="1" bestFit="1" customWidth="1"/>
    <col min="12298" max="12298" width="9.6640625" style="1" customWidth="1"/>
    <col min="12299" max="12544" width="9.109375" style="1"/>
    <col min="12545" max="12545" width="6.33203125" style="1" bestFit="1" customWidth="1"/>
    <col min="12546" max="12546" width="8.44140625" style="1" customWidth="1"/>
    <col min="12547" max="12547" width="8" style="1" customWidth="1"/>
    <col min="12548" max="12548" width="53" style="1" bestFit="1" customWidth="1"/>
    <col min="12549" max="12549" width="12.33203125" style="1" customWidth="1"/>
    <col min="12550" max="12550" width="11" style="1" bestFit="1" customWidth="1"/>
    <col min="12551" max="12551" width="10.44140625" style="1" customWidth="1"/>
    <col min="12552" max="12552" width="9.44140625" style="1" customWidth="1"/>
    <col min="12553" max="12553" width="8.88671875" style="1" bestFit="1" customWidth="1"/>
    <col min="12554" max="12554" width="9.6640625" style="1" customWidth="1"/>
    <col min="12555" max="12800" width="9.109375" style="1"/>
    <col min="12801" max="12801" width="6.33203125" style="1" bestFit="1" customWidth="1"/>
    <col min="12802" max="12802" width="8.44140625" style="1" customWidth="1"/>
    <col min="12803" max="12803" width="8" style="1" customWidth="1"/>
    <col min="12804" max="12804" width="53" style="1" bestFit="1" customWidth="1"/>
    <col min="12805" max="12805" width="12.33203125" style="1" customWidth="1"/>
    <col min="12806" max="12806" width="11" style="1" bestFit="1" customWidth="1"/>
    <col min="12807" max="12807" width="10.44140625" style="1" customWidth="1"/>
    <col min="12808" max="12808" width="9.44140625" style="1" customWidth="1"/>
    <col min="12809" max="12809" width="8.88671875" style="1" bestFit="1" customWidth="1"/>
    <col min="12810" max="12810" width="9.6640625" style="1" customWidth="1"/>
    <col min="12811" max="13056" width="9.109375" style="1"/>
    <col min="13057" max="13057" width="6.33203125" style="1" bestFit="1" customWidth="1"/>
    <col min="13058" max="13058" width="8.44140625" style="1" customWidth="1"/>
    <col min="13059" max="13059" width="8" style="1" customWidth="1"/>
    <col min="13060" max="13060" width="53" style="1" bestFit="1" customWidth="1"/>
    <col min="13061" max="13061" width="12.33203125" style="1" customWidth="1"/>
    <col min="13062" max="13062" width="11" style="1" bestFit="1" customWidth="1"/>
    <col min="13063" max="13063" width="10.44140625" style="1" customWidth="1"/>
    <col min="13064" max="13064" width="9.44140625" style="1" customWidth="1"/>
    <col min="13065" max="13065" width="8.88671875" style="1" bestFit="1" customWidth="1"/>
    <col min="13066" max="13066" width="9.6640625" style="1" customWidth="1"/>
    <col min="13067" max="13312" width="9.109375" style="1"/>
    <col min="13313" max="13313" width="6.33203125" style="1" bestFit="1" customWidth="1"/>
    <col min="13314" max="13314" width="8.44140625" style="1" customWidth="1"/>
    <col min="13315" max="13315" width="8" style="1" customWidth="1"/>
    <col min="13316" max="13316" width="53" style="1" bestFit="1" customWidth="1"/>
    <col min="13317" max="13317" width="12.33203125" style="1" customWidth="1"/>
    <col min="13318" max="13318" width="11" style="1" bestFit="1" customWidth="1"/>
    <col min="13319" max="13319" width="10.44140625" style="1" customWidth="1"/>
    <col min="13320" max="13320" width="9.44140625" style="1" customWidth="1"/>
    <col min="13321" max="13321" width="8.88671875" style="1" bestFit="1" customWidth="1"/>
    <col min="13322" max="13322" width="9.6640625" style="1" customWidth="1"/>
    <col min="13323" max="13568" width="9.109375" style="1"/>
    <col min="13569" max="13569" width="6.33203125" style="1" bestFit="1" customWidth="1"/>
    <col min="13570" max="13570" width="8.44140625" style="1" customWidth="1"/>
    <col min="13571" max="13571" width="8" style="1" customWidth="1"/>
    <col min="13572" max="13572" width="53" style="1" bestFit="1" customWidth="1"/>
    <col min="13573" max="13573" width="12.33203125" style="1" customWidth="1"/>
    <col min="13574" max="13574" width="11" style="1" bestFit="1" customWidth="1"/>
    <col min="13575" max="13575" width="10.44140625" style="1" customWidth="1"/>
    <col min="13576" max="13576" width="9.44140625" style="1" customWidth="1"/>
    <col min="13577" max="13577" width="8.88671875" style="1" bestFit="1" customWidth="1"/>
    <col min="13578" max="13578" width="9.6640625" style="1" customWidth="1"/>
    <col min="13579" max="13824" width="9.109375" style="1"/>
    <col min="13825" max="13825" width="6.33203125" style="1" bestFit="1" customWidth="1"/>
    <col min="13826" max="13826" width="8.44140625" style="1" customWidth="1"/>
    <col min="13827" max="13827" width="8" style="1" customWidth="1"/>
    <col min="13828" max="13828" width="53" style="1" bestFit="1" customWidth="1"/>
    <col min="13829" max="13829" width="12.33203125" style="1" customWidth="1"/>
    <col min="13830" max="13830" width="11" style="1" bestFit="1" customWidth="1"/>
    <col min="13831" max="13831" width="10.44140625" style="1" customWidth="1"/>
    <col min="13832" max="13832" width="9.44140625" style="1" customWidth="1"/>
    <col min="13833" max="13833" width="8.88671875" style="1" bestFit="1" customWidth="1"/>
    <col min="13834" max="13834" width="9.6640625" style="1" customWidth="1"/>
    <col min="13835" max="14080" width="9.109375" style="1"/>
    <col min="14081" max="14081" width="6.33203125" style="1" bestFit="1" customWidth="1"/>
    <col min="14082" max="14082" width="8.44140625" style="1" customWidth="1"/>
    <col min="14083" max="14083" width="8" style="1" customWidth="1"/>
    <col min="14084" max="14084" width="53" style="1" bestFit="1" customWidth="1"/>
    <col min="14085" max="14085" width="12.33203125" style="1" customWidth="1"/>
    <col min="14086" max="14086" width="11" style="1" bestFit="1" customWidth="1"/>
    <col min="14087" max="14087" width="10.44140625" style="1" customWidth="1"/>
    <col min="14088" max="14088" width="9.44140625" style="1" customWidth="1"/>
    <col min="14089" max="14089" width="8.88671875" style="1" bestFit="1" customWidth="1"/>
    <col min="14090" max="14090" width="9.6640625" style="1" customWidth="1"/>
    <col min="14091" max="14336" width="9.109375" style="1"/>
    <col min="14337" max="14337" width="6.33203125" style="1" bestFit="1" customWidth="1"/>
    <col min="14338" max="14338" width="8.44140625" style="1" customWidth="1"/>
    <col min="14339" max="14339" width="8" style="1" customWidth="1"/>
    <col min="14340" max="14340" width="53" style="1" bestFit="1" customWidth="1"/>
    <col min="14341" max="14341" width="12.33203125" style="1" customWidth="1"/>
    <col min="14342" max="14342" width="11" style="1" bestFit="1" customWidth="1"/>
    <col min="14343" max="14343" width="10.44140625" style="1" customWidth="1"/>
    <col min="14344" max="14344" width="9.44140625" style="1" customWidth="1"/>
    <col min="14345" max="14345" width="8.88671875" style="1" bestFit="1" customWidth="1"/>
    <col min="14346" max="14346" width="9.6640625" style="1" customWidth="1"/>
    <col min="14347" max="14592" width="9.109375" style="1"/>
    <col min="14593" max="14593" width="6.33203125" style="1" bestFit="1" customWidth="1"/>
    <col min="14594" max="14594" width="8.44140625" style="1" customWidth="1"/>
    <col min="14595" max="14595" width="8" style="1" customWidth="1"/>
    <col min="14596" max="14596" width="53" style="1" bestFit="1" customWidth="1"/>
    <col min="14597" max="14597" width="12.33203125" style="1" customWidth="1"/>
    <col min="14598" max="14598" width="11" style="1" bestFit="1" customWidth="1"/>
    <col min="14599" max="14599" width="10.44140625" style="1" customWidth="1"/>
    <col min="14600" max="14600" width="9.44140625" style="1" customWidth="1"/>
    <col min="14601" max="14601" width="8.88671875" style="1" bestFit="1" customWidth="1"/>
    <col min="14602" max="14602" width="9.6640625" style="1" customWidth="1"/>
    <col min="14603" max="14848" width="9.109375" style="1"/>
    <col min="14849" max="14849" width="6.33203125" style="1" bestFit="1" customWidth="1"/>
    <col min="14850" max="14850" width="8.44140625" style="1" customWidth="1"/>
    <col min="14851" max="14851" width="8" style="1" customWidth="1"/>
    <col min="14852" max="14852" width="53" style="1" bestFit="1" customWidth="1"/>
    <col min="14853" max="14853" width="12.33203125" style="1" customWidth="1"/>
    <col min="14854" max="14854" width="11" style="1" bestFit="1" customWidth="1"/>
    <col min="14855" max="14855" width="10.44140625" style="1" customWidth="1"/>
    <col min="14856" max="14856" width="9.44140625" style="1" customWidth="1"/>
    <col min="14857" max="14857" width="8.88671875" style="1" bestFit="1" customWidth="1"/>
    <col min="14858" max="14858" width="9.6640625" style="1" customWidth="1"/>
    <col min="14859" max="15104" width="9.109375" style="1"/>
    <col min="15105" max="15105" width="6.33203125" style="1" bestFit="1" customWidth="1"/>
    <col min="15106" max="15106" width="8.44140625" style="1" customWidth="1"/>
    <col min="15107" max="15107" width="8" style="1" customWidth="1"/>
    <col min="15108" max="15108" width="53" style="1" bestFit="1" customWidth="1"/>
    <col min="15109" max="15109" width="12.33203125" style="1" customWidth="1"/>
    <col min="15110" max="15110" width="11" style="1" bestFit="1" customWidth="1"/>
    <col min="15111" max="15111" width="10.44140625" style="1" customWidth="1"/>
    <col min="15112" max="15112" width="9.44140625" style="1" customWidth="1"/>
    <col min="15113" max="15113" width="8.88671875" style="1" bestFit="1" customWidth="1"/>
    <col min="15114" max="15114" width="9.6640625" style="1" customWidth="1"/>
    <col min="15115" max="15360" width="9.109375" style="1"/>
    <col min="15361" max="15361" width="6.33203125" style="1" bestFit="1" customWidth="1"/>
    <col min="15362" max="15362" width="8.44140625" style="1" customWidth="1"/>
    <col min="15363" max="15363" width="8" style="1" customWidth="1"/>
    <col min="15364" max="15364" width="53" style="1" bestFit="1" customWidth="1"/>
    <col min="15365" max="15365" width="12.33203125" style="1" customWidth="1"/>
    <col min="15366" max="15366" width="11" style="1" bestFit="1" customWidth="1"/>
    <col min="15367" max="15367" width="10.44140625" style="1" customWidth="1"/>
    <col min="15368" max="15368" width="9.44140625" style="1" customWidth="1"/>
    <col min="15369" max="15369" width="8.88671875" style="1" bestFit="1" customWidth="1"/>
    <col min="15370" max="15370" width="9.6640625" style="1" customWidth="1"/>
    <col min="15371" max="15616" width="9.109375" style="1"/>
    <col min="15617" max="15617" width="6.33203125" style="1" bestFit="1" customWidth="1"/>
    <col min="15618" max="15618" width="8.44140625" style="1" customWidth="1"/>
    <col min="15619" max="15619" width="8" style="1" customWidth="1"/>
    <col min="15620" max="15620" width="53" style="1" bestFit="1" customWidth="1"/>
    <col min="15621" max="15621" width="12.33203125" style="1" customWidth="1"/>
    <col min="15622" max="15622" width="11" style="1" bestFit="1" customWidth="1"/>
    <col min="15623" max="15623" width="10.44140625" style="1" customWidth="1"/>
    <col min="15624" max="15624" width="9.44140625" style="1" customWidth="1"/>
    <col min="15625" max="15625" width="8.88671875" style="1" bestFit="1" customWidth="1"/>
    <col min="15626" max="15626" width="9.6640625" style="1" customWidth="1"/>
    <col min="15627" max="15872" width="9.109375" style="1"/>
    <col min="15873" max="15873" width="6.33203125" style="1" bestFit="1" customWidth="1"/>
    <col min="15874" max="15874" width="8.44140625" style="1" customWidth="1"/>
    <col min="15875" max="15875" width="8" style="1" customWidth="1"/>
    <col min="15876" max="15876" width="53" style="1" bestFit="1" customWidth="1"/>
    <col min="15877" max="15877" width="12.33203125" style="1" customWidth="1"/>
    <col min="15878" max="15878" width="11" style="1" bestFit="1" customWidth="1"/>
    <col min="15879" max="15879" width="10.44140625" style="1" customWidth="1"/>
    <col min="15880" max="15880" width="9.44140625" style="1" customWidth="1"/>
    <col min="15881" max="15881" width="8.88671875" style="1" bestFit="1" customWidth="1"/>
    <col min="15882" max="15882" width="9.6640625" style="1" customWidth="1"/>
    <col min="15883" max="16128" width="9.109375" style="1"/>
    <col min="16129" max="16129" width="6.33203125" style="1" bestFit="1" customWidth="1"/>
    <col min="16130" max="16130" width="8.44140625" style="1" customWidth="1"/>
    <col min="16131" max="16131" width="8" style="1" customWidth="1"/>
    <col min="16132" max="16132" width="53" style="1" bestFit="1" customWidth="1"/>
    <col min="16133" max="16133" width="12.33203125" style="1" customWidth="1"/>
    <col min="16134" max="16134" width="11" style="1" bestFit="1" customWidth="1"/>
    <col min="16135" max="16135" width="10.44140625" style="1" customWidth="1"/>
    <col min="16136" max="16136" width="9.44140625" style="1" customWidth="1"/>
    <col min="16137" max="16137" width="8.88671875" style="1" bestFit="1" customWidth="1"/>
    <col min="16138" max="16138" width="9.6640625" style="1" customWidth="1"/>
    <col min="16139" max="16384" width="9.109375" style="1"/>
  </cols>
  <sheetData>
    <row r="1" spans="1:13" ht="36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3" ht="25.2">
      <c r="A2" s="262" t="s">
        <v>572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3" ht="20.25" customHeight="1">
      <c r="A3" s="245" t="s">
        <v>1</v>
      </c>
      <c r="B3" s="245" t="s">
        <v>2</v>
      </c>
      <c r="C3" s="245" t="s">
        <v>3</v>
      </c>
      <c r="D3" s="247" t="s">
        <v>4</v>
      </c>
      <c r="E3" s="248" t="s">
        <v>554</v>
      </c>
      <c r="F3" s="258" t="s">
        <v>556</v>
      </c>
      <c r="G3" s="245" t="s">
        <v>557</v>
      </c>
      <c r="H3" s="245" t="s">
        <v>566</v>
      </c>
      <c r="I3" s="245" t="s">
        <v>559</v>
      </c>
      <c r="J3" s="245" t="s">
        <v>528</v>
      </c>
    </row>
    <row r="4" spans="1:13" s="2" customFormat="1" ht="98.25" customHeight="1">
      <c r="A4" s="246"/>
      <c r="B4" s="246"/>
      <c r="C4" s="246"/>
      <c r="D4" s="247"/>
      <c r="E4" s="249"/>
      <c r="F4" s="259"/>
      <c r="G4" s="246"/>
      <c r="H4" s="246"/>
      <c r="I4" s="246"/>
      <c r="J4" s="246"/>
      <c r="M4" s="209"/>
    </row>
    <row r="5" spans="1:13" ht="21">
      <c r="A5" s="232">
        <v>1</v>
      </c>
      <c r="B5" s="167">
        <v>2</v>
      </c>
      <c r="C5" s="232">
        <v>3</v>
      </c>
      <c r="D5" s="232">
        <v>4</v>
      </c>
      <c r="E5" s="3">
        <v>5</v>
      </c>
      <c r="F5" s="3">
        <v>6</v>
      </c>
      <c r="G5" s="232">
        <v>7</v>
      </c>
      <c r="H5" s="232">
        <v>8</v>
      </c>
      <c r="I5" s="232">
        <v>9</v>
      </c>
      <c r="J5" s="232">
        <v>10</v>
      </c>
    </row>
    <row r="6" spans="1:13" ht="21">
      <c r="A6" s="4"/>
      <c r="B6" s="168">
        <v>0</v>
      </c>
      <c r="C6" s="6"/>
      <c r="D6" s="7" t="s">
        <v>7</v>
      </c>
      <c r="E6" s="15">
        <v>652.13</v>
      </c>
      <c r="F6" s="15">
        <f>F7+F8</f>
        <v>499.95</v>
      </c>
      <c r="G6" s="15">
        <v>652.13</v>
      </c>
      <c r="H6" s="15">
        <v>499.95</v>
      </c>
      <c r="I6" s="15">
        <v>641.52</v>
      </c>
      <c r="J6" s="47">
        <f>I6-H6</f>
        <v>141.57</v>
      </c>
    </row>
    <row r="7" spans="1:13" ht="21">
      <c r="A7" s="12"/>
      <c r="B7" s="168"/>
      <c r="C7" s="13"/>
      <c r="D7" s="14" t="s">
        <v>8</v>
      </c>
      <c r="E7" s="15">
        <v>301.52</v>
      </c>
      <c r="F7" s="15">
        <v>280.58999999999997</v>
      </c>
      <c r="G7" s="15">
        <v>301.52</v>
      </c>
      <c r="H7" s="15">
        <v>280.58999999999997</v>
      </c>
      <c r="I7" s="15">
        <v>298.44</v>
      </c>
      <c r="J7" s="47">
        <f>I7-H7</f>
        <v>17.850000000000023</v>
      </c>
      <c r="L7" s="210"/>
    </row>
    <row r="8" spans="1:13" ht="21">
      <c r="A8" s="12"/>
      <c r="B8" s="169"/>
      <c r="C8" s="13"/>
      <c r="D8" s="16" t="s">
        <v>9</v>
      </c>
      <c r="E8" s="8">
        <v>350.61</v>
      </c>
      <c r="F8" s="8">
        <f>172.27+1.7+45.39</f>
        <v>219.36</v>
      </c>
      <c r="G8" s="15">
        <v>350.61</v>
      </c>
      <c r="H8" s="15">
        <v>219.36</v>
      </c>
      <c r="I8" s="15">
        <v>343.08</v>
      </c>
      <c r="J8" s="47">
        <f>I8-H8</f>
        <v>123.71999999999997</v>
      </c>
    </row>
    <row r="9" spans="1:13" ht="21">
      <c r="A9" s="18">
        <v>1</v>
      </c>
      <c r="B9" s="170">
        <v>110</v>
      </c>
      <c r="C9" s="19"/>
      <c r="D9" s="20" t="s">
        <v>10</v>
      </c>
      <c r="E9" s="21"/>
      <c r="F9" s="21"/>
      <c r="G9" s="21"/>
      <c r="H9" s="21"/>
      <c r="I9" s="21"/>
      <c r="J9" s="23"/>
    </row>
    <row r="10" spans="1:13" ht="21">
      <c r="A10" s="12"/>
      <c r="B10" s="168"/>
      <c r="C10" s="24">
        <v>13</v>
      </c>
      <c r="D10" s="7" t="s">
        <v>11</v>
      </c>
      <c r="E10" s="25"/>
      <c r="F10" s="25"/>
      <c r="G10" s="25"/>
      <c r="H10" s="25"/>
      <c r="I10" s="25"/>
      <c r="J10" s="17"/>
    </row>
    <row r="11" spans="1:13" ht="21">
      <c r="A11" s="12"/>
      <c r="B11" s="168"/>
      <c r="C11" s="5"/>
      <c r="D11" s="16" t="s">
        <v>12</v>
      </c>
      <c r="E11" s="26">
        <v>0.15</v>
      </c>
      <c r="F11" s="26">
        <v>0.04</v>
      </c>
      <c r="G11" s="26">
        <v>5.0599999999999996</v>
      </c>
      <c r="H11" s="26">
        <v>5.0599999999999996</v>
      </c>
      <c r="I11" s="26">
        <v>5.6</v>
      </c>
      <c r="J11" s="47">
        <f>I11-H11</f>
        <v>0.54</v>
      </c>
    </row>
    <row r="12" spans="1:13" ht="21">
      <c r="A12" s="12"/>
      <c r="B12" s="168"/>
      <c r="C12" s="5"/>
      <c r="D12" s="16" t="s">
        <v>13</v>
      </c>
      <c r="E12" s="26">
        <v>0.24</v>
      </c>
      <c r="F12" s="26">
        <v>0.06</v>
      </c>
      <c r="G12" s="26">
        <v>22</v>
      </c>
      <c r="H12" s="26">
        <v>22</v>
      </c>
      <c r="I12" s="26">
        <v>25</v>
      </c>
      <c r="J12" s="47">
        <f>I12-H12</f>
        <v>3</v>
      </c>
    </row>
    <row r="13" spans="1:13" ht="21">
      <c r="A13" s="12"/>
      <c r="B13" s="168"/>
      <c r="C13" s="5"/>
      <c r="D13" s="16" t="s">
        <v>448</v>
      </c>
      <c r="E13" s="26"/>
      <c r="F13" s="26"/>
      <c r="G13" s="26"/>
      <c r="H13" s="26"/>
      <c r="I13" s="26"/>
      <c r="J13" s="17"/>
    </row>
    <row r="14" spans="1:13" ht="21">
      <c r="A14" s="12"/>
      <c r="B14" s="168"/>
      <c r="C14" s="5"/>
      <c r="D14" s="16" t="s">
        <v>534</v>
      </c>
      <c r="E14" s="26">
        <v>8.7799999999999994</v>
      </c>
      <c r="F14" s="26">
        <v>3.71</v>
      </c>
      <c r="G14" s="26">
        <v>11</v>
      </c>
      <c r="H14" s="26">
        <v>11</v>
      </c>
      <c r="I14" s="26">
        <v>12.5</v>
      </c>
      <c r="J14" s="47">
        <f>I14-H14</f>
        <v>1.5</v>
      </c>
    </row>
    <row r="15" spans="1:13" ht="21">
      <c r="A15" s="12"/>
      <c r="B15" s="168"/>
      <c r="C15" s="24">
        <v>80</v>
      </c>
      <c r="D15" s="27" t="s">
        <v>15</v>
      </c>
      <c r="E15" s="26"/>
      <c r="F15" s="26"/>
      <c r="G15" s="26"/>
      <c r="H15" s="26"/>
      <c r="I15" s="26"/>
      <c r="J15" s="17"/>
    </row>
    <row r="16" spans="1:13" ht="19.5" customHeight="1">
      <c r="A16" s="12"/>
      <c r="B16" s="168"/>
      <c r="C16" s="28"/>
      <c r="D16" s="16" t="s">
        <v>16</v>
      </c>
      <c r="E16" s="29"/>
      <c r="F16" s="29"/>
      <c r="G16" s="29"/>
      <c r="H16" s="29"/>
      <c r="I16" s="29"/>
      <c r="J16" s="17"/>
    </row>
    <row r="17" spans="1:11" ht="21">
      <c r="A17" s="31"/>
      <c r="B17" s="171"/>
      <c r="C17" s="32"/>
      <c r="D17" s="33" t="s">
        <v>17</v>
      </c>
      <c r="E17" s="34">
        <f>SUM(E11:E16)</f>
        <v>9.17</v>
      </c>
      <c r="F17" s="34">
        <f>SUM(F11:F16)</f>
        <v>3.81</v>
      </c>
      <c r="G17" s="34">
        <f>SUM(G11:G16)</f>
        <v>38.06</v>
      </c>
      <c r="H17" s="34">
        <f>SUM(H11:H16)</f>
        <v>38.06</v>
      </c>
      <c r="I17" s="34">
        <f>SUM(I11:I16)</f>
        <v>43.1</v>
      </c>
      <c r="J17" s="220">
        <f>I17-H17</f>
        <v>5.0399999999999991</v>
      </c>
    </row>
    <row r="18" spans="1:11" ht="59.25" customHeight="1">
      <c r="A18" s="18">
        <v>2</v>
      </c>
      <c r="B18" s="170">
        <v>120</v>
      </c>
      <c r="C18" s="36">
        <v>10</v>
      </c>
      <c r="D18" s="7" t="s">
        <v>18</v>
      </c>
      <c r="E18" s="37"/>
      <c r="F18" s="37"/>
      <c r="G18" s="37"/>
      <c r="H18" s="37"/>
      <c r="I18" s="37"/>
      <c r="J18" s="40"/>
    </row>
    <row r="19" spans="1:11" ht="21">
      <c r="A19" s="31"/>
      <c r="B19" s="168"/>
      <c r="C19" s="24">
        <v>20</v>
      </c>
      <c r="D19" s="7" t="s">
        <v>19</v>
      </c>
      <c r="E19" s="37"/>
      <c r="F19" s="37"/>
      <c r="G19" s="37"/>
      <c r="H19" s="37"/>
      <c r="I19" s="37"/>
      <c r="J19" s="40"/>
    </row>
    <row r="20" spans="1:11" ht="19.5" customHeight="1">
      <c r="A20" s="31"/>
      <c r="B20" s="168"/>
      <c r="C20" s="28"/>
      <c r="D20" s="16" t="s">
        <v>20</v>
      </c>
      <c r="E20" s="15">
        <v>405.99</v>
      </c>
      <c r="F20" s="15">
        <v>297.75</v>
      </c>
      <c r="G20" s="15">
        <v>446.57</v>
      </c>
      <c r="H20" s="15">
        <v>446.57</v>
      </c>
      <c r="I20" s="15">
        <v>491.23</v>
      </c>
      <c r="J20" s="47">
        <f>I20-H20</f>
        <v>44.660000000000025</v>
      </c>
    </row>
    <row r="21" spans="1:11" ht="21">
      <c r="A21" s="31"/>
      <c r="B21" s="172"/>
      <c r="C21" s="42"/>
      <c r="D21" s="33" t="s">
        <v>21</v>
      </c>
      <c r="E21" s="34">
        <f>SUM(E19:E20)</f>
        <v>405.99</v>
      </c>
      <c r="F21" s="34">
        <f>SUM(F19:F20)</f>
        <v>297.75</v>
      </c>
      <c r="G21" s="34">
        <f>SUM(G19:G20)</f>
        <v>446.57</v>
      </c>
      <c r="H21" s="34">
        <f>SUM(H19:H20)</f>
        <v>446.57</v>
      </c>
      <c r="I21" s="34">
        <f>SUM(I19:I20)</f>
        <v>491.23</v>
      </c>
      <c r="J21" s="220">
        <f>I21-H21</f>
        <v>44.660000000000025</v>
      </c>
    </row>
    <row r="22" spans="1:11" ht="42">
      <c r="A22" s="18">
        <v>3</v>
      </c>
      <c r="B22" s="170">
        <v>130</v>
      </c>
      <c r="C22" s="234">
        <v>10</v>
      </c>
      <c r="D22" s="44" t="s">
        <v>22</v>
      </c>
      <c r="E22" s="25"/>
      <c r="F22" s="25"/>
      <c r="G22" s="25"/>
      <c r="H22" s="25"/>
      <c r="I22" s="25"/>
      <c r="J22" s="11"/>
      <c r="K22" s="201"/>
    </row>
    <row r="23" spans="1:11" ht="24">
      <c r="A23" s="45"/>
      <c r="B23" s="173"/>
      <c r="C23" s="28"/>
      <c r="D23" s="46" t="s">
        <v>529</v>
      </c>
      <c r="E23" s="15"/>
      <c r="F23" s="15">
        <v>0.2</v>
      </c>
      <c r="G23" s="15">
        <v>2</v>
      </c>
      <c r="H23" s="15">
        <v>2</v>
      </c>
      <c r="I23" s="15">
        <v>2.2000000000000002</v>
      </c>
      <c r="J23" s="47">
        <f t="shared" ref="J23:J28" si="0">I23-H23</f>
        <v>0.20000000000000018</v>
      </c>
      <c r="K23" s="201"/>
    </row>
    <row r="24" spans="1:11" ht="24">
      <c r="A24" s="45"/>
      <c r="B24" s="173"/>
      <c r="C24" s="28"/>
      <c r="D24" s="46" t="s">
        <v>538</v>
      </c>
      <c r="E24" s="15"/>
      <c r="F24" s="15"/>
      <c r="G24" s="15">
        <v>2</v>
      </c>
      <c r="H24" s="15">
        <v>2</v>
      </c>
      <c r="I24" s="15">
        <v>2.2000000000000002</v>
      </c>
      <c r="J24" s="47">
        <f t="shared" si="0"/>
        <v>0.20000000000000018</v>
      </c>
      <c r="K24" s="201"/>
    </row>
    <row r="25" spans="1:11" ht="24">
      <c r="A25" s="45"/>
      <c r="B25" s="173"/>
      <c r="C25" s="28"/>
      <c r="D25" s="46" t="s">
        <v>25</v>
      </c>
      <c r="E25" s="15">
        <v>0.06</v>
      </c>
      <c r="F25" s="15">
        <v>3.48</v>
      </c>
      <c r="G25" s="15">
        <v>0.3</v>
      </c>
      <c r="H25" s="15">
        <v>8</v>
      </c>
      <c r="I25" s="15">
        <v>8</v>
      </c>
      <c r="J25" s="47">
        <f t="shared" si="0"/>
        <v>0</v>
      </c>
      <c r="K25" s="201"/>
    </row>
    <row r="26" spans="1:11" ht="24">
      <c r="A26" s="45"/>
      <c r="B26" s="173"/>
      <c r="C26" s="28"/>
      <c r="D26" s="46" t="s">
        <v>26</v>
      </c>
      <c r="E26" s="15">
        <v>2.87</v>
      </c>
      <c r="F26" s="15">
        <v>3.29</v>
      </c>
      <c r="G26" s="15">
        <v>21</v>
      </c>
      <c r="H26" s="15">
        <v>21</v>
      </c>
      <c r="I26" s="15">
        <v>23.5</v>
      </c>
      <c r="J26" s="47">
        <f t="shared" si="0"/>
        <v>2.5</v>
      </c>
      <c r="K26" s="201"/>
    </row>
    <row r="27" spans="1:11" ht="24">
      <c r="A27" s="45"/>
      <c r="B27" s="173"/>
      <c r="C27" s="28"/>
      <c r="D27" s="46" t="s">
        <v>27</v>
      </c>
      <c r="E27" s="15"/>
      <c r="F27" s="15"/>
      <c r="G27" s="15">
        <v>55</v>
      </c>
      <c r="H27" s="15">
        <v>55</v>
      </c>
      <c r="I27" s="15">
        <v>55</v>
      </c>
      <c r="J27" s="47">
        <f t="shared" si="0"/>
        <v>0</v>
      </c>
      <c r="K27" s="201"/>
    </row>
    <row r="28" spans="1:11" ht="42">
      <c r="A28" s="45"/>
      <c r="B28" s="173"/>
      <c r="C28" s="24">
        <v>20</v>
      </c>
      <c r="D28" s="49" t="s">
        <v>449</v>
      </c>
      <c r="E28" s="50"/>
      <c r="F28" s="50"/>
      <c r="G28" s="50"/>
      <c r="H28" s="50"/>
      <c r="I28" s="15">
        <v>12</v>
      </c>
      <c r="J28" s="240">
        <f t="shared" si="0"/>
        <v>12</v>
      </c>
      <c r="K28" s="201"/>
    </row>
    <row r="29" spans="1:11" ht="42">
      <c r="A29" s="45"/>
      <c r="B29" s="173"/>
      <c r="C29" s="24">
        <v>40</v>
      </c>
      <c r="D29" s="44" t="s">
        <v>467</v>
      </c>
      <c r="E29" s="25"/>
      <c r="F29" s="25"/>
      <c r="G29" s="25"/>
      <c r="H29" s="25"/>
      <c r="I29" s="25"/>
      <c r="J29" s="11"/>
      <c r="K29" s="201"/>
    </row>
    <row r="30" spans="1:11" ht="24" customHeight="1">
      <c r="A30" s="45"/>
      <c r="B30" s="174"/>
      <c r="C30" s="53"/>
      <c r="D30" s="44" t="s">
        <v>28</v>
      </c>
      <c r="E30" s="41">
        <f>SUM(E23:E29)</f>
        <v>2.93</v>
      </c>
      <c r="F30" s="41">
        <f>SUM(F23:F29)</f>
        <v>6.9700000000000006</v>
      </c>
      <c r="G30" s="41">
        <f>SUM(G23:G29)</f>
        <v>80.3</v>
      </c>
      <c r="H30" s="41">
        <f>SUM(H23:H29)</f>
        <v>88</v>
      </c>
      <c r="I30" s="41">
        <f>SUM(I23:I29)</f>
        <v>102.9</v>
      </c>
      <c r="J30" s="241">
        <f>I30-H30</f>
        <v>14.900000000000006</v>
      </c>
      <c r="K30" s="201"/>
    </row>
    <row r="31" spans="1:11" ht="63">
      <c r="A31" s="18">
        <v>4</v>
      </c>
      <c r="B31" s="175">
        <v>140</v>
      </c>
      <c r="C31" s="234">
        <v>10</v>
      </c>
      <c r="D31" s="46" t="s">
        <v>511</v>
      </c>
      <c r="E31" s="29"/>
      <c r="F31" s="10"/>
      <c r="G31" s="29">
        <v>1</v>
      </c>
      <c r="H31" s="29">
        <v>1</v>
      </c>
      <c r="I31" s="29">
        <v>1.5</v>
      </c>
      <c r="J31" s="47">
        <f>I31-H31</f>
        <v>0.5</v>
      </c>
      <c r="K31" s="201"/>
    </row>
    <row r="32" spans="1:11" ht="24">
      <c r="A32" s="56"/>
      <c r="B32" s="176"/>
      <c r="C32" s="231"/>
      <c r="D32" s="57" t="s">
        <v>29</v>
      </c>
      <c r="E32" s="58"/>
      <c r="F32" s="58"/>
      <c r="G32" s="58"/>
      <c r="H32" s="58"/>
      <c r="I32" s="58"/>
      <c r="J32" s="59"/>
      <c r="K32" s="201"/>
    </row>
    <row r="33" spans="1:11" ht="24">
      <c r="A33" s="45"/>
      <c r="B33" s="173"/>
      <c r="C33" s="24">
        <v>11</v>
      </c>
      <c r="D33" s="44" t="s">
        <v>30</v>
      </c>
      <c r="E33" s="15"/>
      <c r="F33" s="15"/>
      <c r="G33" s="15"/>
      <c r="H33" s="15"/>
      <c r="I33" s="15"/>
      <c r="J33" s="17"/>
      <c r="K33" s="201"/>
    </row>
    <row r="34" spans="1:11" ht="24">
      <c r="A34" s="45"/>
      <c r="B34" s="173"/>
      <c r="C34" s="60"/>
      <c r="D34" s="46" t="s">
        <v>31</v>
      </c>
      <c r="E34" s="15"/>
      <c r="F34" s="15"/>
      <c r="G34" s="15"/>
      <c r="H34" s="15"/>
      <c r="I34" s="15"/>
      <c r="J34" s="17"/>
      <c r="K34" s="201"/>
    </row>
    <row r="35" spans="1:11" ht="24">
      <c r="A35" s="45"/>
      <c r="B35" s="173"/>
      <c r="C35" s="60"/>
      <c r="D35" s="46" t="s">
        <v>32</v>
      </c>
      <c r="E35" s="15"/>
      <c r="F35" s="15"/>
      <c r="G35" s="15">
        <v>0.11</v>
      </c>
      <c r="H35" s="15">
        <v>0.11</v>
      </c>
      <c r="I35" s="15">
        <v>0.11</v>
      </c>
      <c r="J35" s="47">
        <f>I35-H35</f>
        <v>0</v>
      </c>
      <c r="K35" s="201"/>
    </row>
    <row r="36" spans="1:11" ht="20.25" customHeight="1">
      <c r="A36" s="45"/>
      <c r="B36" s="173"/>
      <c r="C36" s="60"/>
      <c r="D36" s="46" t="s">
        <v>450</v>
      </c>
      <c r="E36" s="15"/>
      <c r="F36" s="15"/>
      <c r="G36" s="15"/>
      <c r="H36" s="15"/>
      <c r="I36" s="15"/>
      <c r="J36" s="47"/>
      <c r="K36" s="201"/>
    </row>
    <row r="37" spans="1:11" ht="19.5" customHeight="1">
      <c r="A37" s="45"/>
      <c r="B37" s="173"/>
      <c r="C37" s="60"/>
      <c r="D37" s="46" t="s">
        <v>33</v>
      </c>
      <c r="E37" s="15">
        <v>0.45</v>
      </c>
      <c r="F37" s="15">
        <v>1.25</v>
      </c>
      <c r="G37" s="15">
        <v>2</v>
      </c>
      <c r="H37" s="15">
        <v>2</v>
      </c>
      <c r="I37" s="15">
        <v>2.2000000000000002</v>
      </c>
      <c r="J37" s="47">
        <f>I37-H37</f>
        <v>0.20000000000000018</v>
      </c>
      <c r="K37" s="201"/>
    </row>
    <row r="38" spans="1:11" ht="24">
      <c r="A38" s="45"/>
      <c r="B38" s="173"/>
      <c r="C38" s="24">
        <v>12</v>
      </c>
      <c r="D38" s="44" t="s">
        <v>505</v>
      </c>
      <c r="E38" s="153">
        <v>46.67</v>
      </c>
      <c r="F38" s="153">
        <v>25.03</v>
      </c>
      <c r="G38" s="153">
        <v>44</v>
      </c>
      <c r="H38" s="153">
        <v>44</v>
      </c>
      <c r="I38" s="153">
        <v>48</v>
      </c>
      <c r="J38" s="47">
        <f>I38-H38</f>
        <v>4</v>
      </c>
      <c r="K38" s="201"/>
    </row>
    <row r="39" spans="1:11" ht="19.5" customHeight="1">
      <c r="A39" s="45"/>
      <c r="B39" s="173"/>
      <c r="C39" s="24"/>
      <c r="D39" s="46" t="s">
        <v>63</v>
      </c>
      <c r="E39" s="153">
        <v>0.46</v>
      </c>
      <c r="F39" s="153">
        <v>2.98</v>
      </c>
      <c r="G39" s="153">
        <v>1.2</v>
      </c>
      <c r="H39" s="153">
        <v>3.5</v>
      </c>
      <c r="I39" s="153">
        <v>4</v>
      </c>
      <c r="J39" s="47">
        <f>I39-H39</f>
        <v>0.5</v>
      </c>
      <c r="K39" s="201"/>
    </row>
    <row r="40" spans="1:11" ht="18" customHeight="1">
      <c r="A40" s="45"/>
      <c r="B40" s="173"/>
      <c r="C40" s="24">
        <v>13</v>
      </c>
      <c r="D40" s="44" t="s">
        <v>34</v>
      </c>
      <c r="E40" s="15"/>
      <c r="F40" s="15"/>
      <c r="G40" s="15"/>
      <c r="H40" s="15"/>
      <c r="I40" s="15"/>
      <c r="J40" s="17"/>
      <c r="K40" s="201"/>
    </row>
    <row r="41" spans="1:11" ht="24">
      <c r="A41" s="45"/>
      <c r="B41" s="173"/>
      <c r="C41" s="60"/>
      <c r="D41" s="46" t="s">
        <v>35</v>
      </c>
      <c r="E41" s="15">
        <v>0.12</v>
      </c>
      <c r="F41" s="15">
        <v>0.05</v>
      </c>
      <c r="G41" s="15">
        <v>0.2</v>
      </c>
      <c r="H41" s="15">
        <v>0.2</v>
      </c>
      <c r="I41" s="15">
        <v>0.22</v>
      </c>
      <c r="J41" s="47">
        <f>I41-H41</f>
        <v>1.999999999999999E-2</v>
      </c>
      <c r="K41" s="201"/>
    </row>
    <row r="42" spans="1:11" ht="24">
      <c r="A42" s="45"/>
      <c r="B42" s="173"/>
      <c r="C42" s="60"/>
      <c r="D42" s="46" t="s">
        <v>36</v>
      </c>
      <c r="E42" s="15">
        <v>0.02</v>
      </c>
      <c r="F42" s="15">
        <v>0.02</v>
      </c>
      <c r="G42" s="15">
        <v>0.05</v>
      </c>
      <c r="H42" s="15">
        <v>0.05</v>
      </c>
      <c r="I42" s="15">
        <v>0.05</v>
      </c>
      <c r="J42" s="47">
        <f>I42-H42</f>
        <v>0</v>
      </c>
      <c r="K42" s="201"/>
    </row>
    <row r="43" spans="1:11" ht="19.5" customHeight="1">
      <c r="A43" s="45"/>
      <c r="B43" s="173"/>
      <c r="C43" s="60"/>
      <c r="D43" s="46" t="s">
        <v>14</v>
      </c>
      <c r="E43" s="15">
        <v>0.37</v>
      </c>
      <c r="F43" s="15">
        <v>0.25</v>
      </c>
      <c r="G43" s="15">
        <v>0.5</v>
      </c>
      <c r="H43" s="15">
        <v>0.5</v>
      </c>
      <c r="I43" s="15">
        <v>0.5</v>
      </c>
      <c r="J43" s="47">
        <f>I43-H43</f>
        <v>0</v>
      </c>
      <c r="K43" s="201"/>
    </row>
    <row r="44" spans="1:11" ht="19.5" customHeight="1">
      <c r="A44" s="45"/>
      <c r="B44" s="173"/>
      <c r="C44" s="24">
        <v>14</v>
      </c>
      <c r="D44" s="44" t="s">
        <v>512</v>
      </c>
      <c r="E44" s="15">
        <v>129.5</v>
      </c>
      <c r="F44" s="15">
        <v>98.1</v>
      </c>
      <c r="G44" s="15">
        <v>150</v>
      </c>
      <c r="H44" s="15">
        <v>150</v>
      </c>
      <c r="I44" s="15">
        <v>150</v>
      </c>
      <c r="J44" s="47">
        <f>I44-H44</f>
        <v>0</v>
      </c>
      <c r="K44" s="201"/>
    </row>
    <row r="45" spans="1:11" ht="19.5" customHeight="1">
      <c r="A45" s="45"/>
      <c r="B45" s="173"/>
      <c r="C45" s="24">
        <v>15</v>
      </c>
      <c r="D45" s="62" t="s">
        <v>37</v>
      </c>
      <c r="E45" s="15"/>
      <c r="F45" s="15"/>
      <c r="G45" s="15"/>
      <c r="H45" s="15"/>
      <c r="I45" s="15"/>
      <c r="J45" s="17"/>
      <c r="K45" s="201"/>
    </row>
    <row r="46" spans="1:11" ht="19.5" customHeight="1">
      <c r="A46" s="45"/>
      <c r="B46" s="173"/>
      <c r="C46" s="28"/>
      <c r="D46" s="46" t="s">
        <v>38</v>
      </c>
      <c r="E46" s="15"/>
      <c r="F46" s="15"/>
      <c r="G46" s="15"/>
      <c r="H46" s="15"/>
      <c r="I46" s="15"/>
      <c r="J46" s="17"/>
      <c r="K46" s="201"/>
    </row>
    <row r="47" spans="1:11" ht="19.5" customHeight="1">
      <c r="A47" s="45"/>
      <c r="B47" s="173"/>
      <c r="C47" s="28"/>
      <c r="D47" s="46" t="s">
        <v>539</v>
      </c>
      <c r="E47" s="15"/>
      <c r="F47" s="15"/>
      <c r="G47" s="15">
        <v>0.6</v>
      </c>
      <c r="H47" s="15">
        <v>0.6</v>
      </c>
      <c r="I47" s="15">
        <v>0.6</v>
      </c>
      <c r="J47" s="47">
        <f>I47-H47</f>
        <v>0</v>
      </c>
      <c r="K47" s="201"/>
    </row>
    <row r="48" spans="1:11" ht="19.5" customHeight="1">
      <c r="A48" s="45"/>
      <c r="B48" s="173"/>
      <c r="C48" s="28"/>
      <c r="D48" s="46" t="s">
        <v>40</v>
      </c>
      <c r="E48" s="15">
        <v>31.25</v>
      </c>
      <c r="F48" s="15">
        <v>20.29</v>
      </c>
      <c r="G48" s="15">
        <v>50</v>
      </c>
      <c r="H48" s="15">
        <v>50</v>
      </c>
      <c r="I48" s="15">
        <v>50</v>
      </c>
      <c r="J48" s="47">
        <f>I48-H48</f>
        <v>0</v>
      </c>
      <c r="K48" s="201"/>
    </row>
    <row r="49" spans="1:11" ht="19.5" customHeight="1">
      <c r="A49" s="45"/>
      <c r="B49" s="173"/>
      <c r="C49" s="28"/>
      <c r="D49" s="46" t="s">
        <v>41</v>
      </c>
      <c r="E49" s="15"/>
      <c r="F49" s="15"/>
      <c r="G49" s="15">
        <v>3.3</v>
      </c>
      <c r="H49" s="15">
        <v>3.3</v>
      </c>
      <c r="I49" s="15">
        <v>3.3</v>
      </c>
      <c r="J49" s="47">
        <f>I49-H49</f>
        <v>0</v>
      </c>
      <c r="K49" s="201"/>
    </row>
    <row r="50" spans="1:11" ht="19.5" customHeight="1">
      <c r="A50" s="45"/>
      <c r="B50" s="173"/>
      <c r="C50" s="28"/>
      <c r="D50" s="46" t="s">
        <v>547</v>
      </c>
      <c r="E50" s="15">
        <v>0.12</v>
      </c>
      <c r="F50" s="15">
        <v>2.52</v>
      </c>
      <c r="G50" s="15"/>
      <c r="H50" s="15">
        <v>5</v>
      </c>
      <c r="I50" s="15">
        <v>6</v>
      </c>
      <c r="J50" s="47">
        <f>I50-H50</f>
        <v>1</v>
      </c>
      <c r="K50" s="201"/>
    </row>
    <row r="51" spans="1:11" ht="19.5" customHeight="1">
      <c r="A51" s="63"/>
      <c r="B51" s="177"/>
      <c r="C51" s="24">
        <v>20</v>
      </c>
      <c r="D51" s="44" t="s">
        <v>42</v>
      </c>
      <c r="E51" s="25"/>
      <c r="F51" s="25"/>
      <c r="G51" s="25"/>
      <c r="H51" s="25"/>
      <c r="I51" s="25"/>
      <c r="J51" s="47"/>
      <c r="K51" s="201"/>
    </row>
    <row r="52" spans="1:11" ht="19.5" customHeight="1">
      <c r="A52" s="63"/>
      <c r="B52" s="177"/>
      <c r="C52" s="64"/>
      <c r="D52" s="46" t="s">
        <v>43</v>
      </c>
      <c r="E52" s="15">
        <v>0.57999999999999996</v>
      </c>
      <c r="F52" s="15">
        <f>0.23+0.02</f>
        <v>0.25</v>
      </c>
      <c r="G52" s="15">
        <v>1</v>
      </c>
      <c r="H52" s="15">
        <v>1</v>
      </c>
      <c r="I52" s="15">
        <v>1</v>
      </c>
      <c r="J52" s="47">
        <f>I52-H52</f>
        <v>0</v>
      </c>
      <c r="K52" s="201"/>
    </row>
    <row r="53" spans="1:11" ht="19.5" customHeight="1">
      <c r="A53" s="63"/>
      <c r="B53" s="177"/>
      <c r="C53" s="64"/>
      <c r="D53" s="46" t="s">
        <v>44</v>
      </c>
      <c r="E53" s="15">
        <v>0.24</v>
      </c>
      <c r="F53" s="15"/>
      <c r="G53" s="15">
        <v>0.25</v>
      </c>
      <c r="H53" s="15">
        <v>0.25</v>
      </c>
      <c r="I53" s="15">
        <v>0.25</v>
      </c>
      <c r="J53" s="47">
        <f>I53-H53</f>
        <v>0</v>
      </c>
      <c r="K53" s="201"/>
    </row>
    <row r="54" spans="1:11" ht="19.5" customHeight="1">
      <c r="A54" s="63"/>
      <c r="B54" s="177"/>
      <c r="C54" s="64"/>
      <c r="D54" s="46" t="s">
        <v>45</v>
      </c>
      <c r="E54" s="15"/>
      <c r="F54" s="15"/>
      <c r="G54" s="15"/>
      <c r="H54" s="15"/>
      <c r="I54" s="15"/>
      <c r="J54" s="17"/>
      <c r="K54" s="201"/>
    </row>
    <row r="55" spans="1:11" ht="19.5" customHeight="1">
      <c r="A55" s="45"/>
      <c r="B55" s="173"/>
      <c r="C55" s="24">
        <v>40</v>
      </c>
      <c r="D55" s="62" t="s">
        <v>46</v>
      </c>
      <c r="E55" s="8"/>
      <c r="F55" s="8"/>
      <c r="G55" s="8"/>
      <c r="H55" s="8"/>
      <c r="I55" s="8"/>
      <c r="J55" s="17"/>
      <c r="K55" s="201"/>
    </row>
    <row r="56" spans="1:11" ht="19.5" customHeight="1">
      <c r="A56" s="45"/>
      <c r="B56" s="173"/>
      <c r="C56" s="65"/>
      <c r="D56" s="46" t="s">
        <v>47</v>
      </c>
      <c r="E56" s="15">
        <v>1.02</v>
      </c>
      <c r="F56" s="15">
        <v>0.74</v>
      </c>
      <c r="G56" s="15">
        <v>1.5</v>
      </c>
      <c r="H56" s="15">
        <v>1.5</v>
      </c>
      <c r="I56" s="15">
        <v>1.65</v>
      </c>
      <c r="J56" s="47">
        <f>I56-H56</f>
        <v>0.14999999999999991</v>
      </c>
      <c r="K56" s="201"/>
    </row>
    <row r="57" spans="1:11" ht="19.5" customHeight="1">
      <c r="A57" s="45"/>
      <c r="B57" s="173"/>
      <c r="C57" s="65"/>
      <c r="D57" s="46" t="s">
        <v>48</v>
      </c>
      <c r="E57" s="15">
        <v>30.7</v>
      </c>
      <c r="F57" s="15">
        <v>6.44</v>
      </c>
      <c r="G57" s="15">
        <v>30</v>
      </c>
      <c r="H57" s="15">
        <v>30</v>
      </c>
      <c r="I57" s="15">
        <v>30</v>
      </c>
      <c r="J57" s="47">
        <f>I57-H57</f>
        <v>0</v>
      </c>
      <c r="K57" s="201"/>
    </row>
    <row r="58" spans="1:11" ht="18" customHeight="1">
      <c r="A58" s="45"/>
      <c r="B58" s="173"/>
      <c r="C58" s="65"/>
      <c r="D58" s="46" t="s">
        <v>49</v>
      </c>
      <c r="E58" s="15">
        <v>0.53</v>
      </c>
      <c r="F58" s="15"/>
      <c r="G58" s="15">
        <v>30</v>
      </c>
      <c r="H58" s="15">
        <v>30</v>
      </c>
      <c r="I58" s="15">
        <v>30</v>
      </c>
      <c r="J58" s="47">
        <f>I58-H58</f>
        <v>0</v>
      </c>
      <c r="K58" s="201"/>
    </row>
    <row r="59" spans="1:11" ht="19.5" customHeight="1">
      <c r="A59" s="45"/>
      <c r="B59" s="173"/>
      <c r="C59" s="65"/>
      <c r="D59" s="46" t="s">
        <v>50</v>
      </c>
      <c r="E59" s="15"/>
      <c r="F59" s="15"/>
      <c r="G59" s="15"/>
      <c r="H59" s="15"/>
      <c r="I59" s="15"/>
      <c r="J59" s="47"/>
      <c r="K59" s="201"/>
    </row>
    <row r="60" spans="1:11" ht="21" customHeight="1">
      <c r="A60" s="45"/>
      <c r="B60" s="173"/>
      <c r="C60" s="24">
        <v>50</v>
      </c>
      <c r="D60" s="62" t="s">
        <v>51</v>
      </c>
      <c r="E60" s="15"/>
      <c r="F60" s="15"/>
      <c r="G60" s="15"/>
      <c r="H60" s="15"/>
      <c r="I60" s="15"/>
      <c r="J60" s="17"/>
      <c r="K60" s="201"/>
    </row>
    <row r="61" spans="1:11" ht="19.5" customHeight="1">
      <c r="A61" s="45"/>
      <c r="B61" s="173"/>
      <c r="C61" s="65"/>
      <c r="D61" s="46" t="s">
        <v>52</v>
      </c>
      <c r="E61" s="15">
        <v>40.67</v>
      </c>
      <c r="F61" s="15">
        <v>13.17</v>
      </c>
      <c r="G61" s="15">
        <v>40</v>
      </c>
      <c r="H61" s="15">
        <v>40</v>
      </c>
      <c r="I61" s="15">
        <v>40</v>
      </c>
      <c r="J61" s="47">
        <f>I61-H61</f>
        <v>0</v>
      </c>
      <c r="K61" s="201"/>
    </row>
    <row r="62" spans="1:11" ht="19.5" customHeight="1">
      <c r="A62" s="45"/>
      <c r="B62" s="173"/>
      <c r="C62" s="65"/>
      <c r="D62" s="46" t="s">
        <v>53</v>
      </c>
      <c r="E62" s="45"/>
      <c r="F62" s="45"/>
      <c r="G62" s="45"/>
      <c r="H62" s="45"/>
      <c r="I62" s="45"/>
      <c r="J62" s="17"/>
      <c r="K62" s="201"/>
    </row>
    <row r="63" spans="1:11" ht="19.5" customHeight="1">
      <c r="A63" s="45"/>
      <c r="B63" s="173"/>
      <c r="C63" s="65"/>
      <c r="D63" s="46" t="s">
        <v>54</v>
      </c>
      <c r="E63" s="15"/>
      <c r="F63" s="15"/>
      <c r="G63" s="15"/>
      <c r="H63" s="15"/>
      <c r="I63" s="15"/>
      <c r="J63" s="17"/>
      <c r="K63" s="201"/>
    </row>
    <row r="64" spans="1:11" ht="19.5" customHeight="1">
      <c r="A64" s="45"/>
      <c r="B64" s="173"/>
      <c r="C64" s="65"/>
      <c r="D64" s="46" t="s">
        <v>55</v>
      </c>
      <c r="E64" s="15">
        <v>1.58</v>
      </c>
      <c r="F64" s="15">
        <v>3.56</v>
      </c>
      <c r="G64" s="15">
        <v>4</v>
      </c>
      <c r="H64" s="15">
        <v>5.5</v>
      </c>
      <c r="I64" s="15">
        <v>6</v>
      </c>
      <c r="J64" s="47">
        <f>I64-H64</f>
        <v>0.5</v>
      </c>
      <c r="K64" s="201"/>
    </row>
    <row r="65" spans="1:11" ht="21.75" customHeight="1">
      <c r="A65" s="45"/>
      <c r="B65" s="173"/>
      <c r="C65" s="24">
        <v>80</v>
      </c>
      <c r="D65" s="44" t="s">
        <v>484</v>
      </c>
      <c r="E65" s="45"/>
      <c r="F65" s="45"/>
      <c r="G65" s="45"/>
      <c r="H65" s="45"/>
      <c r="I65" s="45"/>
      <c r="J65" s="17"/>
      <c r="K65" s="201"/>
    </row>
    <row r="66" spans="1:11" ht="23.25" customHeight="1">
      <c r="A66" s="250" t="s">
        <v>56</v>
      </c>
      <c r="B66" s="250"/>
      <c r="C66" s="250"/>
      <c r="D66" s="250"/>
      <c r="E66" s="34">
        <f>SUM(E31:E65)</f>
        <v>284.28000000000003</v>
      </c>
      <c r="F66" s="34">
        <f>SUM(F31:F65)</f>
        <v>174.65</v>
      </c>
      <c r="G66" s="34">
        <f>SUM(G31:G65)</f>
        <v>359.71000000000004</v>
      </c>
      <c r="H66" s="34">
        <f>SUM(H31:H65)</f>
        <v>368.51</v>
      </c>
      <c r="I66" s="34">
        <f>SUM(I31:I65)</f>
        <v>375.37999999999994</v>
      </c>
      <c r="J66" s="220">
        <f>I66-H66</f>
        <v>6.8699999999999477</v>
      </c>
      <c r="K66" s="201"/>
    </row>
    <row r="67" spans="1:11" ht="24.75" customHeight="1">
      <c r="A67" s="18">
        <v>5</v>
      </c>
      <c r="B67" s="175">
        <v>150</v>
      </c>
      <c r="C67" s="36">
        <v>10</v>
      </c>
      <c r="D67" s="44" t="s">
        <v>57</v>
      </c>
      <c r="E67" s="25"/>
      <c r="F67" s="25"/>
      <c r="G67" s="25"/>
      <c r="H67" s="25"/>
      <c r="I67" s="25"/>
      <c r="J67" s="17"/>
    </row>
    <row r="68" spans="1:11" ht="19.5" customHeight="1">
      <c r="A68" s="45"/>
      <c r="B68" s="178"/>
      <c r="C68" s="68"/>
      <c r="D68" s="46" t="s">
        <v>58</v>
      </c>
      <c r="E68" s="8"/>
      <c r="F68" s="8"/>
      <c r="G68" s="8">
        <v>0.33</v>
      </c>
      <c r="H68" s="8">
        <v>0.33</v>
      </c>
      <c r="I68" s="8">
        <v>0.33</v>
      </c>
      <c r="J68" s="47">
        <f>I68-H68</f>
        <v>0</v>
      </c>
    </row>
    <row r="69" spans="1:11" ht="19.5" customHeight="1">
      <c r="A69" s="45"/>
      <c r="B69" s="178"/>
      <c r="C69" s="68"/>
      <c r="D69" s="46" t="s">
        <v>59</v>
      </c>
      <c r="E69" s="15"/>
      <c r="F69" s="15"/>
      <c r="G69" s="15">
        <v>0.05</v>
      </c>
      <c r="H69" s="15">
        <v>0.05</v>
      </c>
      <c r="I69" s="15">
        <v>0.05</v>
      </c>
      <c r="J69" s="47">
        <f>I69-H69</f>
        <v>0</v>
      </c>
    </row>
    <row r="70" spans="1:11" ht="19.5" customHeight="1">
      <c r="A70" s="45"/>
      <c r="B70" s="178"/>
      <c r="C70" s="68"/>
      <c r="D70" s="46" t="s">
        <v>60</v>
      </c>
      <c r="E70" s="15">
        <v>25.27</v>
      </c>
      <c r="F70" s="15">
        <v>1.1399999999999999</v>
      </c>
      <c r="G70" s="15">
        <v>165</v>
      </c>
      <c r="H70" s="15">
        <v>165</v>
      </c>
      <c r="I70" s="15">
        <v>165</v>
      </c>
      <c r="J70" s="47">
        <f>I70-H70</f>
        <v>0</v>
      </c>
    </row>
    <row r="71" spans="1:11" ht="19.5" customHeight="1">
      <c r="A71" s="45"/>
      <c r="B71" s="178"/>
      <c r="C71" s="68"/>
      <c r="D71" s="46" t="s">
        <v>61</v>
      </c>
      <c r="E71" s="15"/>
      <c r="F71" s="15"/>
      <c r="G71" s="15"/>
      <c r="H71" s="15"/>
      <c r="I71" s="15"/>
      <c r="J71" s="47"/>
    </row>
    <row r="72" spans="1:11" ht="19.5" customHeight="1">
      <c r="A72" s="45"/>
      <c r="B72" s="178"/>
      <c r="C72" s="68"/>
      <c r="D72" s="46" t="s">
        <v>451</v>
      </c>
      <c r="E72" s="15"/>
      <c r="F72" s="15"/>
      <c r="G72" s="15"/>
      <c r="H72" s="15"/>
      <c r="I72" s="15"/>
      <c r="J72" s="55"/>
    </row>
    <row r="73" spans="1:11" ht="19.5" customHeight="1">
      <c r="A73" s="45"/>
      <c r="B73" s="178"/>
      <c r="C73" s="68"/>
      <c r="D73" s="46" t="s">
        <v>62</v>
      </c>
      <c r="E73" s="15"/>
      <c r="F73" s="15"/>
      <c r="G73" s="15"/>
      <c r="H73" s="15"/>
      <c r="I73" s="15"/>
      <c r="J73" s="55"/>
    </row>
    <row r="74" spans="1:11" ht="42">
      <c r="A74" s="45"/>
      <c r="B74" s="178"/>
      <c r="C74" s="24">
        <v>11</v>
      </c>
      <c r="D74" s="44" t="s">
        <v>452</v>
      </c>
      <c r="E74" s="29">
        <v>1.5</v>
      </c>
      <c r="F74" s="29">
        <v>1.67</v>
      </c>
      <c r="G74" s="29">
        <v>2</v>
      </c>
      <c r="H74" s="29">
        <v>2.5</v>
      </c>
      <c r="I74" s="29">
        <v>2.5</v>
      </c>
      <c r="J74" s="47">
        <f>I74-H74</f>
        <v>0</v>
      </c>
    </row>
    <row r="75" spans="1:11" ht="21">
      <c r="A75" s="45"/>
      <c r="B75" s="178"/>
      <c r="C75" s="69"/>
      <c r="D75" s="46" t="s">
        <v>513</v>
      </c>
      <c r="E75" s="15"/>
      <c r="F75" s="15"/>
      <c r="G75" s="15"/>
      <c r="H75" s="15"/>
      <c r="I75" s="15"/>
      <c r="J75" s="47"/>
    </row>
    <row r="76" spans="1:11" ht="42">
      <c r="A76" s="45"/>
      <c r="B76" s="178"/>
      <c r="C76" s="24">
        <v>12</v>
      </c>
      <c r="D76" s="159" t="s">
        <v>453</v>
      </c>
      <c r="E76" s="9"/>
      <c r="F76" s="9"/>
      <c r="G76" s="29">
        <v>2.5</v>
      </c>
      <c r="H76" s="29">
        <v>2.5</v>
      </c>
      <c r="I76" s="29">
        <v>2.5</v>
      </c>
      <c r="J76" s="47">
        <f>I76-H76</f>
        <v>0</v>
      </c>
    </row>
    <row r="77" spans="1:11" ht="21">
      <c r="A77" s="45"/>
      <c r="B77" s="178"/>
      <c r="C77" s="24"/>
      <c r="D77" s="46" t="s">
        <v>64</v>
      </c>
      <c r="E77" s="9"/>
      <c r="F77" s="9"/>
      <c r="G77" s="212"/>
      <c r="H77" s="212"/>
      <c r="I77" s="212"/>
      <c r="J77" s="211"/>
    </row>
    <row r="78" spans="1:11" ht="42">
      <c r="A78" s="45"/>
      <c r="B78" s="178"/>
      <c r="C78" s="24">
        <v>30</v>
      </c>
      <c r="D78" s="44" t="s">
        <v>454</v>
      </c>
      <c r="E78" s="9"/>
      <c r="F78" s="9"/>
      <c r="G78" s="29">
        <v>0.1</v>
      </c>
      <c r="H78" s="29">
        <v>0.1</v>
      </c>
      <c r="I78" s="29">
        <v>0.1</v>
      </c>
      <c r="J78" s="47">
        <f>I78-H78</f>
        <v>0</v>
      </c>
    </row>
    <row r="79" spans="1:11" ht="21">
      <c r="A79" s="45"/>
      <c r="B79" s="178"/>
      <c r="C79" s="24">
        <v>41</v>
      </c>
      <c r="D79" s="44" t="s">
        <v>65</v>
      </c>
      <c r="E79" s="9"/>
      <c r="F79" s="9"/>
      <c r="G79" s="9"/>
      <c r="H79" s="9"/>
      <c r="I79" s="9"/>
      <c r="J79" s="55"/>
    </row>
    <row r="80" spans="1:11" ht="21">
      <c r="A80" s="45"/>
      <c r="B80" s="178"/>
      <c r="C80" s="70"/>
      <c r="D80" s="46" t="s">
        <v>66</v>
      </c>
      <c r="E80" s="9"/>
      <c r="F80" s="9"/>
      <c r="G80" s="9"/>
      <c r="H80" s="9"/>
      <c r="I80" s="9"/>
      <c r="J80" s="55"/>
    </row>
    <row r="81" spans="1:11" ht="21">
      <c r="A81" s="45"/>
      <c r="B81" s="178"/>
      <c r="C81" s="70"/>
      <c r="D81" s="46" t="s">
        <v>67</v>
      </c>
      <c r="E81" s="9"/>
      <c r="F81" s="9"/>
      <c r="G81" s="9"/>
      <c r="H81" s="29">
        <v>0.5</v>
      </c>
      <c r="I81" s="29">
        <v>1</v>
      </c>
      <c r="J81" s="47">
        <f>I81-H81</f>
        <v>0.5</v>
      </c>
    </row>
    <row r="82" spans="1:11" ht="21">
      <c r="A82" s="45"/>
      <c r="B82" s="251"/>
      <c r="C82" s="251"/>
      <c r="D82" s="3" t="s">
        <v>68</v>
      </c>
      <c r="E82" s="34">
        <f>SUM(E67:E81)</f>
        <v>26.77</v>
      </c>
      <c r="F82" s="34">
        <f>SUM(F67:F81)</f>
        <v>2.8099999999999996</v>
      </c>
      <c r="G82" s="34">
        <f>SUM(G67:G81)</f>
        <v>169.98</v>
      </c>
      <c r="H82" s="34">
        <f>SUM(H67:H81)</f>
        <v>170.98</v>
      </c>
      <c r="I82" s="34">
        <f>SUM(I67:I81)</f>
        <v>171.48</v>
      </c>
      <c r="J82" s="220">
        <f>I82-H82</f>
        <v>0.5</v>
      </c>
    </row>
    <row r="83" spans="1:11" ht="21">
      <c r="A83" s="18">
        <v>6</v>
      </c>
      <c r="B83" s="175">
        <v>160</v>
      </c>
      <c r="C83" s="73"/>
      <c r="D83" s="74" t="s">
        <v>69</v>
      </c>
      <c r="E83" s="15"/>
      <c r="F83" s="15"/>
      <c r="G83" s="15"/>
      <c r="H83" s="15"/>
      <c r="I83" s="15"/>
      <c r="J83" s="55"/>
    </row>
    <row r="84" spans="1:11" ht="21">
      <c r="A84" s="45"/>
      <c r="B84" s="179"/>
      <c r="C84" s="24">
        <v>10</v>
      </c>
      <c r="D84" s="75" t="s">
        <v>70</v>
      </c>
      <c r="E84" s="15"/>
      <c r="F84" s="15"/>
      <c r="G84" s="15"/>
      <c r="H84" s="15"/>
      <c r="I84" s="15"/>
      <c r="J84" s="55"/>
    </row>
    <row r="85" spans="1:11" ht="21">
      <c r="A85" s="45"/>
      <c r="B85" s="179"/>
      <c r="C85" s="235"/>
      <c r="D85" s="76" t="s">
        <v>71</v>
      </c>
      <c r="E85" s="78"/>
      <c r="F85" s="78"/>
      <c r="G85" s="78"/>
      <c r="H85" s="78"/>
      <c r="I85" s="78"/>
      <c r="J85" s="55"/>
    </row>
    <row r="86" spans="1:11" ht="23.25" customHeight="1">
      <c r="A86" s="45"/>
      <c r="B86" s="179"/>
      <c r="C86" s="235"/>
      <c r="D86" s="76" t="s">
        <v>455</v>
      </c>
      <c r="E86" s="15"/>
      <c r="F86" s="15"/>
      <c r="G86" s="15">
        <v>15</v>
      </c>
      <c r="H86" s="15">
        <v>15</v>
      </c>
      <c r="I86" s="15">
        <v>15</v>
      </c>
      <c r="J86" s="47">
        <f>I86-H86</f>
        <v>0</v>
      </c>
    </row>
    <row r="87" spans="1:11" ht="24.75" customHeight="1">
      <c r="A87" s="77"/>
      <c r="B87" s="179"/>
      <c r="C87" s="235"/>
      <c r="D87" s="76" t="s">
        <v>456</v>
      </c>
      <c r="E87" s="45"/>
      <c r="F87" s="45"/>
      <c r="G87" s="45"/>
      <c r="H87" s="45"/>
      <c r="I87" s="45"/>
      <c r="J87" s="79"/>
    </row>
    <row r="88" spans="1:11" ht="21">
      <c r="A88" s="63"/>
      <c r="B88" s="179"/>
      <c r="C88" s="80"/>
      <c r="D88" s="46" t="s">
        <v>72</v>
      </c>
      <c r="E88" s="15"/>
      <c r="F88" s="15"/>
      <c r="G88" s="15">
        <v>0</v>
      </c>
      <c r="H88" s="15">
        <v>0</v>
      </c>
      <c r="I88" s="15">
        <v>0</v>
      </c>
      <c r="J88" s="47">
        <f>I88-H88</f>
        <v>0</v>
      </c>
    </row>
    <row r="89" spans="1:11" ht="20.25" customHeight="1">
      <c r="A89" s="63"/>
      <c r="B89" s="179"/>
      <c r="C89" s="63"/>
      <c r="D89" s="46" t="s">
        <v>464</v>
      </c>
      <c r="E89" s="15"/>
      <c r="F89" s="15"/>
      <c r="G89" s="15">
        <v>15</v>
      </c>
      <c r="H89" s="15">
        <v>15</v>
      </c>
      <c r="I89" s="15">
        <v>15</v>
      </c>
      <c r="J89" s="47">
        <f>I89-H89</f>
        <v>0</v>
      </c>
    </row>
    <row r="90" spans="1:11" ht="18.75" customHeight="1">
      <c r="A90" s="45"/>
      <c r="B90" s="180"/>
      <c r="C90" s="24">
        <v>20</v>
      </c>
      <c r="D90" s="44" t="s">
        <v>441</v>
      </c>
      <c r="E90" s="45"/>
      <c r="F90" s="45"/>
      <c r="G90" s="45"/>
      <c r="H90" s="45"/>
      <c r="I90" s="45"/>
      <c r="J90" s="59"/>
      <c r="K90" s="200"/>
    </row>
    <row r="91" spans="1:11" ht="37.5" customHeight="1">
      <c r="A91" s="45"/>
      <c r="B91" s="180"/>
      <c r="C91" s="24">
        <v>30</v>
      </c>
      <c r="D91" s="44" t="s">
        <v>73</v>
      </c>
      <c r="E91" s="25"/>
      <c r="F91" s="25"/>
      <c r="G91" s="25"/>
      <c r="H91" s="25"/>
      <c r="I91" s="25"/>
      <c r="J91" s="55"/>
      <c r="K91" s="200"/>
    </row>
    <row r="92" spans="1:11" ht="22.8">
      <c r="A92" s="45"/>
      <c r="B92" s="171"/>
      <c r="C92" s="85"/>
      <c r="D92" s="44" t="s">
        <v>74</v>
      </c>
      <c r="E92" s="34">
        <f>SUM(E83:E91)</f>
        <v>0</v>
      </c>
      <c r="F92" s="34">
        <f>SUM(F83:F91)</f>
        <v>0</v>
      </c>
      <c r="G92" s="34">
        <f>SUM(G86:G91)</f>
        <v>30</v>
      </c>
      <c r="H92" s="34">
        <f>SUM(H86:H91)</f>
        <v>30</v>
      </c>
      <c r="I92" s="34">
        <f>SUM(I86:I91)</f>
        <v>30</v>
      </c>
      <c r="J92" s="220">
        <f>I92-H92</f>
        <v>0</v>
      </c>
      <c r="K92" s="200"/>
    </row>
    <row r="93" spans="1:11" ht="42">
      <c r="A93" s="18">
        <v>7</v>
      </c>
      <c r="B93" s="170">
        <v>170</v>
      </c>
      <c r="C93" s="36">
        <v>10</v>
      </c>
      <c r="D93" s="46" t="s">
        <v>457</v>
      </c>
      <c r="E93" s="25"/>
      <c r="F93" s="25"/>
      <c r="G93" s="25"/>
      <c r="H93" s="25"/>
      <c r="I93" s="25"/>
      <c r="J93" s="25"/>
      <c r="K93" s="200"/>
    </row>
    <row r="94" spans="1:11" ht="22.8">
      <c r="A94" s="45"/>
      <c r="B94" s="175"/>
      <c r="C94" s="87"/>
      <c r="D94" s="46" t="s">
        <v>75</v>
      </c>
      <c r="E94" s="25"/>
      <c r="F94" s="25"/>
      <c r="G94" s="25"/>
      <c r="H94" s="25"/>
      <c r="I94" s="25"/>
      <c r="J94" s="25"/>
      <c r="K94" s="200"/>
    </row>
    <row r="95" spans="1:11" ht="18" customHeight="1">
      <c r="A95" s="45"/>
      <c r="B95" s="180"/>
      <c r="C95" s="24">
        <v>30</v>
      </c>
      <c r="D95" s="44" t="s">
        <v>76</v>
      </c>
      <c r="E95" s="8"/>
      <c r="F95" s="8"/>
      <c r="G95" s="8"/>
      <c r="H95" s="8"/>
      <c r="I95" s="8"/>
      <c r="J95" s="25"/>
      <c r="K95" s="200"/>
    </row>
    <row r="96" spans="1:11" ht="18" customHeight="1">
      <c r="A96" s="45"/>
      <c r="B96" s="178"/>
      <c r="C96" s="24">
        <v>80</v>
      </c>
      <c r="D96" s="44" t="s">
        <v>468</v>
      </c>
      <c r="E96" s="25"/>
      <c r="F96" s="25"/>
      <c r="G96" s="25"/>
      <c r="H96" s="25"/>
      <c r="I96" s="25"/>
      <c r="J96" s="25"/>
      <c r="K96" s="200"/>
    </row>
    <row r="97" spans="1:11" ht="19.5" customHeight="1">
      <c r="A97" s="88"/>
      <c r="B97" s="181"/>
      <c r="C97" s="88"/>
      <c r="D97" s="232" t="s">
        <v>77</v>
      </c>
      <c r="E97" s="34">
        <f>SUM(E88:E96)</f>
        <v>0</v>
      </c>
      <c r="F97" s="45"/>
      <c r="G97" s="45"/>
      <c r="H97" s="45"/>
      <c r="I97" s="45"/>
      <c r="J97" s="55"/>
      <c r="K97" s="200"/>
    </row>
    <row r="98" spans="1:11" ht="18" customHeight="1">
      <c r="A98" s="18">
        <v>8</v>
      </c>
      <c r="B98" s="175">
        <v>171</v>
      </c>
      <c r="C98" s="67">
        <v>10</v>
      </c>
      <c r="D98" s="44" t="s">
        <v>485</v>
      </c>
      <c r="E98" s="45"/>
      <c r="F98" s="45"/>
      <c r="G98" s="45"/>
      <c r="H98" s="45"/>
      <c r="I98" s="45"/>
      <c r="J98" s="91"/>
      <c r="K98" s="200"/>
    </row>
    <row r="99" spans="1:11" ht="18" customHeight="1">
      <c r="A99" s="45"/>
      <c r="B99" s="180"/>
      <c r="C99" s="92"/>
      <c r="D99" s="46" t="s">
        <v>78</v>
      </c>
      <c r="E99" s="8">
        <v>0.04</v>
      </c>
      <c r="F99" s="8"/>
      <c r="G99" s="8">
        <v>0.05</v>
      </c>
      <c r="H99" s="8">
        <v>0.05</v>
      </c>
      <c r="I99" s="8">
        <v>0.05</v>
      </c>
      <c r="J99" s="47">
        <f>I99-H99</f>
        <v>0</v>
      </c>
      <c r="K99" s="200"/>
    </row>
    <row r="100" spans="1:11" ht="18" customHeight="1">
      <c r="A100" s="45"/>
      <c r="B100" s="180"/>
      <c r="C100" s="92"/>
      <c r="D100" s="46" t="s">
        <v>79</v>
      </c>
      <c r="E100" s="15">
        <v>11.46</v>
      </c>
      <c r="F100" s="15">
        <f>2.11+1.61+3.5</f>
        <v>7.22</v>
      </c>
      <c r="G100" s="15">
        <v>5</v>
      </c>
      <c r="H100" s="15">
        <v>12</v>
      </c>
      <c r="I100" s="15">
        <v>15</v>
      </c>
      <c r="J100" s="47">
        <f>I100-H100</f>
        <v>3</v>
      </c>
      <c r="K100" s="200"/>
    </row>
    <row r="101" spans="1:11" ht="18" customHeight="1">
      <c r="A101" s="45"/>
      <c r="B101" s="180"/>
      <c r="C101" s="24">
        <v>20</v>
      </c>
      <c r="D101" s="44" t="s">
        <v>80</v>
      </c>
      <c r="E101" s="8"/>
      <c r="F101" s="8"/>
      <c r="G101" s="8"/>
      <c r="H101" s="8"/>
      <c r="I101" s="8"/>
      <c r="J101" s="55"/>
      <c r="K101" s="200"/>
    </row>
    <row r="102" spans="1:11" ht="18" customHeight="1">
      <c r="A102" s="45"/>
      <c r="B102" s="180"/>
      <c r="C102" s="93"/>
      <c r="D102" s="46" t="s">
        <v>81</v>
      </c>
      <c r="E102" s="8"/>
      <c r="F102" s="8"/>
      <c r="G102" s="8"/>
      <c r="H102" s="8"/>
      <c r="I102" s="8"/>
      <c r="J102" s="55"/>
      <c r="K102" s="200"/>
    </row>
    <row r="103" spans="1:11" ht="18" customHeight="1">
      <c r="A103" s="45"/>
      <c r="B103" s="180"/>
      <c r="C103" s="93"/>
      <c r="D103" s="46" t="s">
        <v>82</v>
      </c>
      <c r="E103" s="8"/>
      <c r="F103" s="8"/>
      <c r="G103" s="8"/>
      <c r="H103" s="8"/>
      <c r="I103" s="8"/>
      <c r="J103" s="55"/>
      <c r="K103" s="200"/>
    </row>
    <row r="104" spans="1:11" ht="18" customHeight="1">
      <c r="A104" s="45"/>
      <c r="B104" s="180"/>
      <c r="C104" s="93"/>
      <c r="D104" s="46" t="s">
        <v>83</v>
      </c>
      <c r="E104" s="8"/>
      <c r="F104" s="8"/>
      <c r="G104" s="8"/>
      <c r="H104" s="8"/>
      <c r="I104" s="8"/>
      <c r="J104" s="55"/>
      <c r="K104" s="200"/>
    </row>
    <row r="105" spans="1:11" ht="18" customHeight="1">
      <c r="A105" s="45"/>
      <c r="B105" s="180"/>
      <c r="C105" s="24">
        <v>30</v>
      </c>
      <c r="D105" s="44" t="s">
        <v>84</v>
      </c>
      <c r="E105" s="8"/>
      <c r="F105" s="8"/>
      <c r="G105" s="8"/>
      <c r="H105" s="8"/>
      <c r="I105" s="8"/>
      <c r="J105" s="55"/>
      <c r="K105" s="200"/>
    </row>
    <row r="106" spans="1:11" ht="18" customHeight="1">
      <c r="A106" s="45"/>
      <c r="B106" s="180"/>
      <c r="C106" s="24">
        <v>80</v>
      </c>
      <c r="D106" s="44" t="s">
        <v>482</v>
      </c>
      <c r="E106" s="15">
        <v>0.66</v>
      </c>
      <c r="F106" s="15">
        <v>0.14000000000000001</v>
      </c>
      <c r="G106" s="15">
        <v>0.15</v>
      </c>
      <c r="H106" s="15">
        <v>0.5</v>
      </c>
      <c r="I106" s="15">
        <v>0.5</v>
      </c>
      <c r="J106" s="47">
        <f>I106-H106</f>
        <v>0</v>
      </c>
      <c r="K106" s="200"/>
    </row>
    <row r="107" spans="1:11" ht="18" customHeight="1">
      <c r="A107" s="45"/>
      <c r="B107" s="181"/>
      <c r="C107" s="94"/>
      <c r="D107" s="49" t="s">
        <v>85</v>
      </c>
      <c r="E107" s="34">
        <f>SUM(E99:E106)</f>
        <v>12.16</v>
      </c>
      <c r="F107" s="34">
        <f>SUM(F99:F106)</f>
        <v>7.3599999999999994</v>
      </c>
      <c r="G107" s="34">
        <f>SUM(G98:G106)</f>
        <v>5.2</v>
      </c>
      <c r="H107" s="34">
        <f>SUM(H98:H106)</f>
        <v>12.55</v>
      </c>
      <c r="I107" s="34">
        <f>SUM(I98:I106)</f>
        <v>15.55</v>
      </c>
      <c r="J107" s="220">
        <f>I107-H107</f>
        <v>3</v>
      </c>
      <c r="K107" s="200"/>
    </row>
    <row r="108" spans="1:11" ht="18" customHeight="1">
      <c r="A108" s="18">
        <v>9</v>
      </c>
      <c r="B108" s="170">
        <v>180</v>
      </c>
      <c r="C108" s="36">
        <v>10</v>
      </c>
      <c r="D108" s="44" t="s">
        <v>483</v>
      </c>
      <c r="E108" s="8"/>
      <c r="F108" s="8"/>
      <c r="G108" s="8"/>
      <c r="H108" s="8"/>
      <c r="I108" s="8"/>
      <c r="J108" s="55"/>
      <c r="K108" s="200"/>
    </row>
    <row r="109" spans="1:11" ht="18" customHeight="1">
      <c r="A109" s="45"/>
      <c r="B109" s="180"/>
      <c r="C109" s="24">
        <v>11</v>
      </c>
      <c r="D109" s="44" t="s">
        <v>86</v>
      </c>
      <c r="E109" s="8"/>
      <c r="F109" s="8"/>
      <c r="G109" s="8"/>
      <c r="H109" s="8"/>
      <c r="I109" s="8"/>
      <c r="J109" s="55"/>
      <c r="K109" s="200"/>
    </row>
    <row r="110" spans="1:11" ht="18" customHeight="1">
      <c r="A110" s="45"/>
      <c r="B110" s="180"/>
      <c r="C110" s="24">
        <v>20</v>
      </c>
      <c r="D110" s="44" t="s">
        <v>458</v>
      </c>
      <c r="E110" s="8"/>
      <c r="F110" s="8"/>
      <c r="G110" s="8"/>
      <c r="H110" s="8"/>
      <c r="I110" s="8"/>
      <c r="J110" s="55"/>
      <c r="K110" s="200"/>
    </row>
    <row r="111" spans="1:11" ht="18" customHeight="1">
      <c r="A111" s="45"/>
      <c r="B111" s="180"/>
      <c r="C111" s="24">
        <v>40</v>
      </c>
      <c r="D111" s="44" t="s">
        <v>87</v>
      </c>
      <c r="E111" s="8"/>
      <c r="F111" s="8"/>
      <c r="G111" s="8"/>
      <c r="H111" s="8"/>
      <c r="I111" s="8"/>
      <c r="J111" s="55"/>
      <c r="K111" s="200"/>
    </row>
    <row r="112" spans="1:11" ht="18" customHeight="1">
      <c r="A112" s="45"/>
      <c r="B112" s="180"/>
      <c r="C112" s="24"/>
      <c r="D112" s="46" t="s">
        <v>88</v>
      </c>
      <c r="E112" s="8"/>
      <c r="F112" s="8"/>
      <c r="G112" s="8"/>
      <c r="H112" s="8"/>
      <c r="I112" s="8"/>
      <c r="J112" s="55"/>
      <c r="K112" s="200"/>
    </row>
    <row r="113" spans="1:11" ht="18" customHeight="1">
      <c r="A113" s="45"/>
      <c r="B113" s="180"/>
      <c r="C113" s="24"/>
      <c r="D113" s="46" t="s">
        <v>89</v>
      </c>
      <c r="E113" s="8"/>
      <c r="F113" s="8"/>
      <c r="G113" s="8"/>
      <c r="H113" s="8"/>
      <c r="I113" s="8"/>
      <c r="J113" s="55"/>
      <c r="K113" s="200"/>
    </row>
    <row r="114" spans="1:11" ht="18" customHeight="1">
      <c r="A114" s="45"/>
      <c r="B114" s="178"/>
      <c r="C114" s="45"/>
      <c r="D114" s="46" t="s">
        <v>90</v>
      </c>
      <c r="E114" s="8"/>
      <c r="F114" s="8"/>
      <c r="G114" s="8"/>
      <c r="H114" s="8"/>
      <c r="I114" s="8"/>
      <c r="J114" s="55"/>
      <c r="K114" s="200"/>
    </row>
    <row r="115" spans="1:11" ht="18" customHeight="1">
      <c r="A115" s="45"/>
      <c r="B115" s="178"/>
      <c r="C115" s="45"/>
      <c r="D115" s="46" t="s">
        <v>91</v>
      </c>
      <c r="E115" s="8"/>
      <c r="F115" s="8"/>
      <c r="G115" s="8"/>
      <c r="H115" s="8"/>
      <c r="I115" s="8"/>
      <c r="J115" s="55"/>
      <c r="K115" s="200"/>
    </row>
    <row r="116" spans="1:11" ht="18" customHeight="1">
      <c r="A116" s="45"/>
      <c r="B116" s="178"/>
      <c r="C116" s="45"/>
      <c r="D116" s="46" t="s">
        <v>92</v>
      </c>
      <c r="E116" s="15">
        <v>0.02</v>
      </c>
      <c r="F116" s="15">
        <f>0.59+0.01</f>
        <v>0.6</v>
      </c>
      <c r="G116" s="15"/>
      <c r="H116" s="15">
        <v>1</v>
      </c>
      <c r="I116" s="15">
        <v>1</v>
      </c>
      <c r="J116" s="47">
        <f>I116-H116</f>
        <v>0</v>
      </c>
      <c r="K116" s="203"/>
    </row>
    <row r="117" spans="1:11" ht="17.25" customHeight="1">
      <c r="A117" s="45"/>
      <c r="B117" s="178"/>
      <c r="C117" s="45"/>
      <c r="D117" s="46" t="s">
        <v>533</v>
      </c>
      <c r="E117" s="15">
        <v>7.0000000000000007E-2</v>
      </c>
      <c r="F117" s="15">
        <v>0.01</v>
      </c>
      <c r="G117" s="15"/>
      <c r="H117" s="15">
        <v>0.1</v>
      </c>
      <c r="I117" s="15">
        <v>0.1</v>
      </c>
      <c r="J117" s="47">
        <f>I117-H117</f>
        <v>0</v>
      </c>
      <c r="K117" s="203"/>
    </row>
    <row r="118" spans="1:11" ht="42">
      <c r="A118" s="45"/>
      <c r="B118" s="178"/>
      <c r="C118" s="24">
        <v>50</v>
      </c>
      <c r="D118" s="44" t="s">
        <v>94</v>
      </c>
      <c r="E118" s="15">
        <v>4.04</v>
      </c>
      <c r="F118" s="15">
        <f>0.57+0.11+0.77+5.02</f>
        <v>6.47</v>
      </c>
      <c r="G118" s="15"/>
      <c r="H118" s="15">
        <v>8</v>
      </c>
      <c r="I118" s="15">
        <v>8</v>
      </c>
      <c r="J118" s="47">
        <f>I118-H118</f>
        <v>0</v>
      </c>
      <c r="K118" s="203"/>
    </row>
    <row r="119" spans="1:11" ht="27.6">
      <c r="A119" s="45"/>
      <c r="B119" s="178"/>
      <c r="C119" s="24">
        <v>80</v>
      </c>
      <c r="D119" s="44" t="s">
        <v>95</v>
      </c>
      <c r="E119" s="15"/>
      <c r="F119" s="15"/>
      <c r="G119" s="15"/>
      <c r="H119" s="15"/>
      <c r="I119" s="15"/>
      <c r="J119" s="55"/>
      <c r="K119" s="203"/>
    </row>
    <row r="120" spans="1:11" ht="27.6">
      <c r="A120" s="45"/>
      <c r="B120" s="178"/>
      <c r="C120" s="96"/>
      <c r="D120" s="46" t="s">
        <v>459</v>
      </c>
      <c r="E120" s="15">
        <v>1.42</v>
      </c>
      <c r="F120" s="15">
        <v>0.68</v>
      </c>
      <c r="G120" s="15">
        <v>5</v>
      </c>
      <c r="H120" s="15">
        <v>5</v>
      </c>
      <c r="I120" s="15">
        <v>5</v>
      </c>
      <c r="J120" s="47">
        <f>I120-H120</f>
        <v>0</v>
      </c>
      <c r="K120" s="203"/>
    </row>
    <row r="121" spans="1:11" ht="27.6">
      <c r="A121" s="45"/>
      <c r="B121" s="178"/>
      <c r="C121" s="96"/>
      <c r="D121" s="46" t="s">
        <v>96</v>
      </c>
      <c r="E121" s="8"/>
      <c r="F121" s="8"/>
      <c r="G121" s="15">
        <v>1</v>
      </c>
      <c r="H121" s="15">
        <v>1</v>
      </c>
      <c r="I121" s="15">
        <v>1</v>
      </c>
      <c r="J121" s="47">
        <f>I121-H121</f>
        <v>0</v>
      </c>
      <c r="K121" s="203"/>
    </row>
    <row r="122" spans="1:11" ht="27.6">
      <c r="A122" s="45"/>
      <c r="B122" s="178"/>
      <c r="C122" s="96"/>
      <c r="D122" s="46" t="s">
        <v>97</v>
      </c>
      <c r="E122" s="15"/>
      <c r="F122" s="15"/>
      <c r="G122" s="15">
        <v>1</v>
      </c>
      <c r="H122" s="15">
        <v>1</v>
      </c>
      <c r="I122" s="15">
        <v>1</v>
      </c>
      <c r="J122" s="47">
        <f>I122-H122</f>
        <v>0</v>
      </c>
      <c r="K122" s="203"/>
    </row>
    <row r="123" spans="1:11" ht="27.6">
      <c r="A123" s="45"/>
      <c r="B123" s="178"/>
      <c r="C123" s="96"/>
      <c r="D123" s="46" t="s">
        <v>98</v>
      </c>
      <c r="E123" s="15"/>
      <c r="F123" s="15"/>
      <c r="G123" s="15"/>
      <c r="H123" s="15"/>
      <c r="I123" s="15"/>
      <c r="J123" s="55"/>
      <c r="K123" s="203"/>
    </row>
    <row r="124" spans="1:11" ht="27.6">
      <c r="A124" s="45"/>
      <c r="B124" s="178"/>
      <c r="C124" s="96"/>
      <c r="D124" s="44" t="s">
        <v>99</v>
      </c>
      <c r="E124" s="34">
        <f>SUM(E108:E123)</f>
        <v>5.55</v>
      </c>
      <c r="F124" s="34">
        <f>SUM(F108:F123)</f>
        <v>7.76</v>
      </c>
      <c r="G124" s="34">
        <f>SUM(G108:G123)</f>
        <v>7</v>
      </c>
      <c r="H124" s="34">
        <f>SUM(H108:H123)</f>
        <v>16.100000000000001</v>
      </c>
      <c r="I124" s="34">
        <f>SUM(I108:I123)</f>
        <v>16.100000000000001</v>
      </c>
      <c r="J124" s="220">
        <f>I124-H124</f>
        <v>0</v>
      </c>
      <c r="K124" s="203"/>
    </row>
    <row r="125" spans="1:11" ht="27.6">
      <c r="A125" s="45"/>
      <c r="B125" s="178"/>
      <c r="C125" s="96"/>
      <c r="D125" s="44" t="s">
        <v>100</v>
      </c>
      <c r="E125" s="45"/>
      <c r="F125" s="45"/>
      <c r="G125" s="45"/>
      <c r="H125" s="45"/>
      <c r="I125" s="45"/>
      <c r="J125" s="55"/>
      <c r="K125" s="203"/>
    </row>
    <row r="126" spans="1:11" ht="27.6">
      <c r="A126" s="45"/>
      <c r="B126" s="175">
        <v>110</v>
      </c>
      <c r="C126" s="24"/>
      <c r="D126" s="46" t="s">
        <v>101</v>
      </c>
      <c r="E126" s="154">
        <v>9.17</v>
      </c>
      <c r="F126" s="154">
        <f>F17</f>
        <v>3.81</v>
      </c>
      <c r="G126" s="154">
        <f>G17</f>
        <v>38.06</v>
      </c>
      <c r="H126" s="154">
        <f>H17</f>
        <v>38.06</v>
      </c>
      <c r="I126" s="154">
        <f>I17</f>
        <v>43.1</v>
      </c>
      <c r="J126" s="47">
        <f t="shared" ref="J126:J135" si="1">I126-H126</f>
        <v>5.0399999999999991</v>
      </c>
      <c r="K126" s="203"/>
    </row>
    <row r="127" spans="1:11" ht="27.6">
      <c r="A127" s="45"/>
      <c r="B127" s="175">
        <v>120</v>
      </c>
      <c r="C127" s="24"/>
      <c r="D127" s="46" t="s">
        <v>102</v>
      </c>
      <c r="E127" s="154">
        <v>405.99</v>
      </c>
      <c r="F127" s="154">
        <f>F21</f>
        <v>297.75</v>
      </c>
      <c r="G127" s="154">
        <f>G21</f>
        <v>446.57</v>
      </c>
      <c r="H127" s="154">
        <f>H21</f>
        <v>446.57</v>
      </c>
      <c r="I127" s="154">
        <f>I21</f>
        <v>491.23</v>
      </c>
      <c r="J127" s="47">
        <f t="shared" si="1"/>
        <v>44.660000000000025</v>
      </c>
      <c r="K127" s="203"/>
    </row>
    <row r="128" spans="1:11" ht="27.6">
      <c r="A128" s="45"/>
      <c r="B128" s="175">
        <v>130</v>
      </c>
      <c r="C128" s="24"/>
      <c r="D128" s="46" t="s">
        <v>103</v>
      </c>
      <c r="E128" s="154">
        <v>2.93</v>
      </c>
      <c r="F128" s="154">
        <f>F30</f>
        <v>6.9700000000000006</v>
      </c>
      <c r="G128" s="154">
        <f>G30</f>
        <v>80.3</v>
      </c>
      <c r="H128" s="154">
        <f>H30</f>
        <v>88</v>
      </c>
      <c r="I128" s="154">
        <f>I30</f>
        <v>102.9</v>
      </c>
      <c r="J128" s="47">
        <f t="shared" si="1"/>
        <v>14.900000000000006</v>
      </c>
      <c r="K128" s="203"/>
    </row>
    <row r="129" spans="1:11" ht="27.6">
      <c r="A129" s="45"/>
      <c r="B129" s="175">
        <v>140</v>
      </c>
      <c r="C129" s="24"/>
      <c r="D129" s="46" t="s">
        <v>104</v>
      </c>
      <c r="E129" s="154">
        <v>284.27999999999997</v>
      </c>
      <c r="F129" s="154">
        <f>F66</f>
        <v>174.65</v>
      </c>
      <c r="G129" s="154">
        <f>G66</f>
        <v>359.71000000000004</v>
      </c>
      <c r="H129" s="154">
        <f>H66</f>
        <v>368.51</v>
      </c>
      <c r="I129" s="154">
        <f>I66</f>
        <v>375.37999999999994</v>
      </c>
      <c r="J129" s="47">
        <f t="shared" si="1"/>
        <v>6.8699999999999477</v>
      </c>
      <c r="K129" s="203"/>
    </row>
    <row r="130" spans="1:11" ht="27.6">
      <c r="A130" s="45"/>
      <c r="B130" s="175">
        <v>150</v>
      </c>
      <c r="C130" s="24"/>
      <c r="D130" s="46" t="s">
        <v>105</v>
      </c>
      <c r="E130" s="154">
        <v>26.77</v>
      </c>
      <c r="F130" s="154">
        <f>F82</f>
        <v>2.8099999999999996</v>
      </c>
      <c r="G130" s="154">
        <f>G82</f>
        <v>169.98</v>
      </c>
      <c r="H130" s="154">
        <f>H82</f>
        <v>170.98</v>
      </c>
      <c r="I130" s="154">
        <f>I82</f>
        <v>171.48</v>
      </c>
      <c r="J130" s="47">
        <f t="shared" si="1"/>
        <v>0.5</v>
      </c>
      <c r="K130" s="203"/>
    </row>
    <row r="131" spans="1:11" ht="27.6">
      <c r="A131" s="45"/>
      <c r="B131" s="175">
        <v>160</v>
      </c>
      <c r="C131" s="24"/>
      <c r="D131" s="46" t="s">
        <v>106</v>
      </c>
      <c r="E131" s="154">
        <f>E92</f>
        <v>0</v>
      </c>
      <c r="F131" s="154">
        <f>F92</f>
        <v>0</v>
      </c>
      <c r="G131" s="154">
        <f>G92</f>
        <v>30</v>
      </c>
      <c r="H131" s="154">
        <f>H92</f>
        <v>30</v>
      </c>
      <c r="I131" s="154">
        <f>I92</f>
        <v>30</v>
      </c>
      <c r="J131" s="47">
        <f t="shared" si="1"/>
        <v>0</v>
      </c>
      <c r="K131" s="203"/>
    </row>
    <row r="132" spans="1:11" ht="27.6">
      <c r="A132" s="45"/>
      <c r="B132" s="175">
        <v>170</v>
      </c>
      <c r="C132" s="24"/>
      <c r="D132" s="46" t="s">
        <v>107</v>
      </c>
      <c r="E132" s="154">
        <f>E97</f>
        <v>0</v>
      </c>
      <c r="F132" s="154">
        <f>F97</f>
        <v>0</v>
      </c>
      <c r="G132" s="154">
        <f>G97</f>
        <v>0</v>
      </c>
      <c r="H132" s="154">
        <f>H97</f>
        <v>0</v>
      </c>
      <c r="I132" s="154">
        <f>I97</f>
        <v>0</v>
      </c>
      <c r="J132" s="47">
        <f t="shared" si="1"/>
        <v>0</v>
      </c>
      <c r="K132" s="203"/>
    </row>
    <row r="133" spans="1:11" ht="27.6">
      <c r="A133" s="45"/>
      <c r="B133" s="175">
        <v>171</v>
      </c>
      <c r="C133" s="24"/>
      <c r="D133" s="46" t="s">
        <v>108</v>
      </c>
      <c r="E133" s="154">
        <f>E107</f>
        <v>12.16</v>
      </c>
      <c r="F133" s="154">
        <f>F107</f>
        <v>7.3599999999999994</v>
      </c>
      <c r="G133" s="154">
        <f>G107</f>
        <v>5.2</v>
      </c>
      <c r="H133" s="154">
        <f>H107</f>
        <v>12.55</v>
      </c>
      <c r="I133" s="154">
        <f>I107</f>
        <v>15.55</v>
      </c>
      <c r="J133" s="47">
        <f t="shared" si="1"/>
        <v>3</v>
      </c>
      <c r="K133" s="203"/>
    </row>
    <row r="134" spans="1:11" ht="27.6">
      <c r="A134" s="45"/>
      <c r="B134" s="175">
        <v>180</v>
      </c>
      <c r="C134" s="24"/>
      <c r="D134" s="46" t="s">
        <v>109</v>
      </c>
      <c r="E134" s="154">
        <f>E124</f>
        <v>5.55</v>
      </c>
      <c r="F134" s="154">
        <f>F124</f>
        <v>7.76</v>
      </c>
      <c r="G134" s="154">
        <f>G124</f>
        <v>7</v>
      </c>
      <c r="H134" s="154">
        <f>H124</f>
        <v>16.100000000000001</v>
      </c>
      <c r="I134" s="154">
        <f>I124</f>
        <v>16.100000000000001</v>
      </c>
      <c r="J134" s="47">
        <f t="shared" si="1"/>
        <v>0</v>
      </c>
      <c r="K134" s="203"/>
    </row>
    <row r="135" spans="1:11" ht="27.6">
      <c r="A135" s="45"/>
      <c r="B135" s="178"/>
      <c r="C135" s="45"/>
      <c r="D135" s="232" t="s">
        <v>17</v>
      </c>
      <c r="E135" s="34">
        <f>SUM(E126:E134)</f>
        <v>746.84999999999991</v>
      </c>
      <c r="F135" s="34">
        <f>SUM(F126:F134)</f>
        <v>501.11000000000007</v>
      </c>
      <c r="G135" s="34">
        <f>SUM(G126:G134)</f>
        <v>1136.82</v>
      </c>
      <c r="H135" s="34">
        <f>SUM(H126:H134)</f>
        <v>1170.7699999999998</v>
      </c>
      <c r="I135" s="34">
        <f>SUM(I126:I134)</f>
        <v>1245.7399999999998</v>
      </c>
      <c r="J135" s="220">
        <f t="shared" si="1"/>
        <v>74.970000000000027</v>
      </c>
      <c r="K135" s="203"/>
    </row>
    <row r="136" spans="1:11" ht="42">
      <c r="A136" s="18">
        <v>10</v>
      </c>
      <c r="B136" s="183">
        <v>320</v>
      </c>
      <c r="C136" s="97"/>
      <c r="D136" s="44" t="s">
        <v>515</v>
      </c>
      <c r="E136" s="25"/>
      <c r="F136" s="25"/>
      <c r="G136" s="25"/>
      <c r="H136" s="25"/>
      <c r="I136" s="25"/>
      <c r="J136" s="98"/>
    </row>
    <row r="137" spans="1:11" ht="42">
      <c r="A137" s="45"/>
      <c r="B137" s="184"/>
      <c r="C137" s="24">
        <v>10</v>
      </c>
      <c r="D137" s="44" t="s">
        <v>110</v>
      </c>
      <c r="E137" s="25"/>
      <c r="F137" s="25"/>
      <c r="G137" s="25"/>
      <c r="H137" s="25"/>
      <c r="I137" s="25"/>
      <c r="J137" s="98"/>
    </row>
    <row r="138" spans="1:11" ht="21">
      <c r="A138" s="99"/>
      <c r="B138" s="185"/>
      <c r="C138" s="99"/>
      <c r="D138" s="46" t="s">
        <v>518</v>
      </c>
      <c r="E138" s="15">
        <v>229.41</v>
      </c>
      <c r="F138" s="15">
        <v>333.44</v>
      </c>
      <c r="G138" s="15">
        <v>500</v>
      </c>
      <c r="H138" s="15">
        <v>500</v>
      </c>
      <c r="I138" s="15">
        <v>220</v>
      </c>
      <c r="J138" s="47">
        <f>I138-H138</f>
        <v>-280</v>
      </c>
    </row>
    <row r="139" spans="1:11" ht="21">
      <c r="A139" s="99"/>
      <c r="B139" s="185"/>
      <c r="C139" s="99"/>
      <c r="D139" s="46" t="s">
        <v>519</v>
      </c>
      <c r="E139" s="8"/>
      <c r="F139" s="8"/>
      <c r="G139" s="15">
        <v>150</v>
      </c>
      <c r="H139" s="15">
        <v>150</v>
      </c>
      <c r="I139" s="15">
        <v>500</v>
      </c>
      <c r="J139" s="47">
        <f>I139-H139</f>
        <v>350</v>
      </c>
    </row>
    <row r="140" spans="1:11" ht="21">
      <c r="A140" s="99"/>
      <c r="B140" s="185"/>
      <c r="C140" s="99"/>
      <c r="D140" s="44" t="s">
        <v>111</v>
      </c>
      <c r="E140" s="8"/>
      <c r="F140" s="8"/>
      <c r="G140" s="8"/>
      <c r="H140" s="8"/>
      <c r="I140" s="8"/>
      <c r="J140" s="98"/>
    </row>
    <row r="141" spans="1:11" ht="21">
      <c r="A141" s="99"/>
      <c r="B141" s="185"/>
      <c r="C141" s="99"/>
      <c r="D141" s="44" t="s">
        <v>112</v>
      </c>
      <c r="E141" s="8"/>
      <c r="F141" s="8"/>
      <c r="G141" s="8"/>
      <c r="H141" s="8"/>
      <c r="I141" s="8"/>
      <c r="J141" s="98"/>
    </row>
    <row r="142" spans="1:11" ht="21">
      <c r="A142" s="99"/>
      <c r="B142" s="185"/>
      <c r="C142" s="24">
        <v>20</v>
      </c>
      <c r="D142" s="44" t="s">
        <v>113</v>
      </c>
      <c r="E142" s="8"/>
      <c r="F142" s="8"/>
      <c r="G142" s="8"/>
      <c r="H142" s="8"/>
      <c r="I142" s="8"/>
      <c r="J142" s="98"/>
    </row>
    <row r="143" spans="1:11" ht="21">
      <c r="A143" s="99"/>
      <c r="B143" s="185"/>
      <c r="C143" s="102"/>
      <c r="D143" s="46" t="s">
        <v>114</v>
      </c>
      <c r="E143" s="15"/>
      <c r="F143" s="15"/>
      <c r="G143" s="15">
        <v>3.3</v>
      </c>
      <c r="H143" s="15">
        <v>3.3</v>
      </c>
      <c r="I143" s="15">
        <v>3.5</v>
      </c>
      <c r="J143" s="47">
        <f>I143-H143</f>
        <v>0.20000000000000018</v>
      </c>
    </row>
    <row r="144" spans="1:11" ht="21">
      <c r="A144" s="99"/>
      <c r="B144" s="185"/>
      <c r="C144" s="102"/>
      <c r="D144" s="46" t="s">
        <v>115</v>
      </c>
      <c r="E144" s="100">
        <v>0.13</v>
      </c>
      <c r="F144" s="100"/>
      <c r="G144" s="100">
        <v>50</v>
      </c>
      <c r="H144" s="100">
        <v>50</v>
      </c>
      <c r="I144" s="100">
        <v>50</v>
      </c>
      <c r="J144" s="47">
        <f>I144-H144</f>
        <v>0</v>
      </c>
    </row>
    <row r="145" spans="1:10" ht="22.5" customHeight="1">
      <c r="A145" s="99"/>
      <c r="B145" s="185"/>
      <c r="C145" s="102"/>
      <c r="D145" s="46" t="s">
        <v>460</v>
      </c>
      <c r="E145" s="100">
        <v>0.12</v>
      </c>
      <c r="F145" s="100"/>
      <c r="G145" s="100"/>
      <c r="H145" s="100"/>
      <c r="I145" s="100"/>
      <c r="J145" s="83"/>
    </row>
    <row r="146" spans="1:10" ht="21">
      <c r="A146" s="99"/>
      <c r="B146" s="185"/>
      <c r="C146" s="102"/>
      <c r="D146" s="46" t="s">
        <v>116</v>
      </c>
      <c r="E146" s="100"/>
      <c r="F146" s="100"/>
      <c r="G146" s="100"/>
      <c r="H146" s="100"/>
      <c r="I146" s="100"/>
      <c r="J146" s="83"/>
    </row>
    <row r="147" spans="1:10" ht="21">
      <c r="A147" s="99"/>
      <c r="B147" s="185"/>
      <c r="C147" s="102"/>
      <c r="D147" s="46" t="s">
        <v>117</v>
      </c>
      <c r="E147" s="100"/>
      <c r="F147" s="100">
        <v>3.38</v>
      </c>
      <c r="G147" s="100">
        <v>10</v>
      </c>
      <c r="H147" s="100">
        <v>10</v>
      </c>
      <c r="I147" s="100">
        <v>10</v>
      </c>
      <c r="J147" s="47">
        <f t="shared" ref="J147:J157" si="2">I147-H147</f>
        <v>0</v>
      </c>
    </row>
    <row r="148" spans="1:10" ht="21">
      <c r="A148" s="99"/>
      <c r="B148" s="185"/>
      <c r="C148" s="102"/>
      <c r="D148" s="46" t="s">
        <v>118</v>
      </c>
      <c r="E148" s="100"/>
      <c r="F148" s="100"/>
      <c r="G148" s="100">
        <v>10</v>
      </c>
      <c r="H148" s="100">
        <v>10</v>
      </c>
      <c r="I148" s="100">
        <v>10</v>
      </c>
      <c r="J148" s="47">
        <f t="shared" si="2"/>
        <v>0</v>
      </c>
    </row>
    <row r="149" spans="1:10" ht="21">
      <c r="A149" s="99"/>
      <c r="B149" s="185"/>
      <c r="C149" s="102"/>
      <c r="D149" s="46" t="s">
        <v>461</v>
      </c>
      <c r="E149" s="100">
        <v>110.41</v>
      </c>
      <c r="F149" s="100">
        <v>171.25</v>
      </c>
      <c r="G149" s="100">
        <v>120</v>
      </c>
      <c r="H149" s="100">
        <v>240</v>
      </c>
      <c r="I149" s="100">
        <v>240</v>
      </c>
      <c r="J149" s="47">
        <f t="shared" si="2"/>
        <v>0</v>
      </c>
    </row>
    <row r="150" spans="1:10" ht="25.5" customHeight="1">
      <c r="A150" s="99"/>
      <c r="B150" s="185"/>
      <c r="C150" s="102"/>
      <c r="D150" s="46" t="s">
        <v>462</v>
      </c>
      <c r="E150" s="100">
        <v>130.68</v>
      </c>
      <c r="F150" s="100">
        <v>28.84</v>
      </c>
      <c r="G150" s="100">
        <v>100</v>
      </c>
      <c r="H150" s="100">
        <v>100</v>
      </c>
      <c r="I150" s="100">
        <v>100</v>
      </c>
      <c r="J150" s="47">
        <f t="shared" si="2"/>
        <v>0</v>
      </c>
    </row>
    <row r="151" spans="1:10" ht="21">
      <c r="A151" s="99"/>
      <c r="B151" s="185"/>
      <c r="C151" s="102"/>
      <c r="D151" s="46" t="s">
        <v>540</v>
      </c>
      <c r="E151" s="100">
        <v>61.66</v>
      </c>
      <c r="F151" s="100"/>
      <c r="G151" s="100">
        <v>90</v>
      </c>
      <c r="H151" s="100">
        <v>90</v>
      </c>
      <c r="I151" s="100">
        <v>90</v>
      </c>
      <c r="J151" s="47">
        <f t="shared" si="2"/>
        <v>0</v>
      </c>
    </row>
    <row r="152" spans="1:10" ht="21">
      <c r="A152" s="99"/>
      <c r="B152" s="185"/>
      <c r="C152" s="102"/>
      <c r="D152" s="46" t="s">
        <v>120</v>
      </c>
      <c r="E152" s="100">
        <v>38.159999999999997</v>
      </c>
      <c r="F152" s="100">
        <v>27.99</v>
      </c>
      <c r="G152" s="100">
        <v>120</v>
      </c>
      <c r="H152" s="100">
        <v>120</v>
      </c>
      <c r="I152" s="100">
        <v>120</v>
      </c>
      <c r="J152" s="47">
        <f t="shared" si="2"/>
        <v>0</v>
      </c>
    </row>
    <row r="153" spans="1:10" ht="21">
      <c r="A153" s="99"/>
      <c r="B153" s="185"/>
      <c r="C153" s="102"/>
      <c r="D153" s="46" t="s">
        <v>543</v>
      </c>
      <c r="E153" s="100">
        <v>50.5</v>
      </c>
      <c r="F153" s="100">
        <v>1.03</v>
      </c>
      <c r="G153" s="100">
        <v>70</v>
      </c>
      <c r="H153" s="100">
        <v>70</v>
      </c>
      <c r="I153" s="100"/>
      <c r="J153" s="47">
        <f t="shared" si="2"/>
        <v>-70</v>
      </c>
    </row>
    <row r="154" spans="1:10" ht="21">
      <c r="A154" s="99"/>
      <c r="B154" s="185"/>
      <c r="C154" s="102"/>
      <c r="D154" s="46" t="s">
        <v>544</v>
      </c>
      <c r="E154" s="100"/>
      <c r="F154" s="100">
        <v>2.15</v>
      </c>
      <c r="G154" s="100">
        <v>2</v>
      </c>
      <c r="H154" s="100">
        <v>2.5</v>
      </c>
      <c r="I154" s="100">
        <v>2.8</v>
      </c>
      <c r="J154" s="47">
        <f t="shared" si="2"/>
        <v>0.29999999999999982</v>
      </c>
    </row>
    <row r="155" spans="1:10" ht="21">
      <c r="A155" s="99"/>
      <c r="B155" s="185"/>
      <c r="C155" s="102"/>
      <c r="D155" s="46" t="s">
        <v>550</v>
      </c>
      <c r="E155" s="100">
        <v>25.74</v>
      </c>
      <c r="F155" s="100"/>
      <c r="G155" s="100">
        <v>25</v>
      </c>
      <c r="H155" s="100">
        <v>25</v>
      </c>
      <c r="I155" s="100"/>
      <c r="J155" s="47">
        <f t="shared" si="2"/>
        <v>-25</v>
      </c>
    </row>
    <row r="156" spans="1:10" ht="21">
      <c r="A156" s="99"/>
      <c r="B156" s="185"/>
      <c r="C156" s="102"/>
      <c r="D156" s="46" t="s">
        <v>555</v>
      </c>
      <c r="E156" s="100">
        <v>2.92</v>
      </c>
      <c r="F156" s="100"/>
      <c r="G156" s="100"/>
      <c r="H156" s="100"/>
      <c r="I156" s="100"/>
      <c r="J156" s="47">
        <f t="shared" si="2"/>
        <v>0</v>
      </c>
    </row>
    <row r="157" spans="1:10" ht="22.5" customHeight="1">
      <c r="A157" s="99"/>
      <c r="B157" s="185"/>
      <c r="C157" s="102"/>
      <c r="D157" s="46" t="s">
        <v>570</v>
      </c>
      <c r="E157" s="100"/>
      <c r="F157" s="100"/>
      <c r="G157" s="100"/>
      <c r="H157" s="100">
        <v>27.5</v>
      </c>
      <c r="I157" s="100">
        <v>30</v>
      </c>
      <c r="J157" s="47">
        <f t="shared" si="2"/>
        <v>2.5</v>
      </c>
    </row>
    <row r="158" spans="1:10" ht="21">
      <c r="A158" s="45"/>
      <c r="B158" s="178"/>
      <c r="C158" s="24">
        <v>30</v>
      </c>
      <c r="D158" s="44" t="s">
        <v>477</v>
      </c>
      <c r="E158" s="45"/>
      <c r="F158" s="45"/>
      <c r="G158" s="45"/>
      <c r="H158" s="45"/>
      <c r="I158" s="45"/>
      <c r="J158" s="55"/>
    </row>
    <row r="159" spans="1:10" ht="42">
      <c r="A159" s="45"/>
      <c r="B159" s="178"/>
      <c r="C159" s="24">
        <v>40</v>
      </c>
      <c r="D159" s="44" t="s">
        <v>486</v>
      </c>
      <c r="E159" s="15"/>
      <c r="F159" s="15"/>
      <c r="G159" s="29">
        <v>10</v>
      </c>
      <c r="H159" s="29">
        <v>10</v>
      </c>
      <c r="I159" s="29">
        <v>10</v>
      </c>
      <c r="J159" s="47">
        <f>I159-H159</f>
        <v>0</v>
      </c>
    </row>
    <row r="160" spans="1:10" ht="21">
      <c r="A160" s="45"/>
      <c r="B160" s="178"/>
      <c r="C160" s="24">
        <v>60</v>
      </c>
      <c r="D160" s="44" t="s">
        <v>469</v>
      </c>
      <c r="E160" s="8"/>
      <c r="F160" s="8"/>
      <c r="G160" s="8"/>
      <c r="H160" s="8"/>
      <c r="I160" s="8"/>
      <c r="J160" s="55"/>
    </row>
    <row r="161" spans="1:10" ht="21">
      <c r="A161" s="45"/>
      <c r="B161" s="178"/>
      <c r="C161" s="24">
        <v>80</v>
      </c>
      <c r="D161" s="44" t="s">
        <v>121</v>
      </c>
      <c r="E161" s="8"/>
      <c r="F161" s="8"/>
      <c r="G161" s="8"/>
      <c r="H161" s="8"/>
      <c r="I161" s="8"/>
      <c r="J161" s="55"/>
    </row>
    <row r="162" spans="1:10" ht="21">
      <c r="A162" s="45"/>
      <c r="B162" s="186"/>
      <c r="C162" s="103"/>
      <c r="D162" s="104" t="s">
        <v>122</v>
      </c>
      <c r="E162" s="34">
        <f>SUM(E136:E161)</f>
        <v>649.7299999999999</v>
      </c>
      <c r="F162" s="34">
        <f>SUM(F136:F161)</f>
        <v>568.07999999999993</v>
      </c>
      <c r="G162" s="34">
        <f>SUM(G138:G161)</f>
        <v>1260.3</v>
      </c>
      <c r="H162" s="34">
        <f>SUM(H138:H161)</f>
        <v>1408.3</v>
      </c>
      <c r="I162" s="34">
        <f>SUM(I138:I161)</f>
        <v>1386.3</v>
      </c>
      <c r="J162" s="220">
        <f>I162-H162</f>
        <v>-22</v>
      </c>
    </row>
    <row r="163" spans="1:10" ht="42">
      <c r="A163" s="18">
        <v>11</v>
      </c>
      <c r="B163" s="175">
        <v>330</v>
      </c>
      <c r="C163" s="36">
        <v>10</v>
      </c>
      <c r="D163" s="44" t="s">
        <v>470</v>
      </c>
      <c r="E163" s="45"/>
      <c r="F163" s="45"/>
      <c r="G163" s="45"/>
      <c r="H163" s="45"/>
      <c r="I163" s="45"/>
      <c r="J163" s="17"/>
    </row>
    <row r="164" spans="1:10" ht="21">
      <c r="A164" s="45"/>
      <c r="B164" s="178"/>
      <c r="C164" s="24">
        <v>20</v>
      </c>
      <c r="D164" s="44" t="s">
        <v>471</v>
      </c>
      <c r="E164" s="25"/>
      <c r="F164" s="25"/>
      <c r="G164" s="25"/>
      <c r="H164" s="25"/>
      <c r="I164" s="25"/>
      <c r="J164" s="17"/>
    </row>
    <row r="165" spans="1:10" ht="21">
      <c r="A165" s="45"/>
      <c r="B165" s="178"/>
      <c r="C165" s="24">
        <v>30</v>
      </c>
      <c r="D165" s="44" t="s">
        <v>472</v>
      </c>
      <c r="E165" s="25"/>
      <c r="F165" s="25"/>
      <c r="G165" s="25"/>
      <c r="H165" s="25"/>
      <c r="I165" s="25"/>
      <c r="J165" s="17"/>
    </row>
    <row r="166" spans="1:10" ht="63">
      <c r="A166" s="45"/>
      <c r="B166" s="178"/>
      <c r="C166" s="24">
        <v>40</v>
      </c>
      <c r="D166" s="44" t="s">
        <v>514</v>
      </c>
      <c r="E166" s="25"/>
      <c r="F166" s="25"/>
      <c r="G166" s="25"/>
      <c r="H166" s="25"/>
      <c r="I166" s="25"/>
      <c r="J166" s="17"/>
    </row>
    <row r="167" spans="1:10" ht="63">
      <c r="A167" s="45"/>
      <c r="B167" s="178"/>
      <c r="C167" s="24">
        <v>50</v>
      </c>
      <c r="D167" s="44" t="s">
        <v>562</v>
      </c>
      <c r="E167" s="25"/>
      <c r="F167" s="25">
        <v>99.75</v>
      </c>
      <c r="G167" s="26">
        <v>100</v>
      </c>
      <c r="H167" s="26">
        <v>100</v>
      </c>
      <c r="I167" s="26">
        <v>100</v>
      </c>
      <c r="J167" s="47">
        <f>I167-H167</f>
        <v>0</v>
      </c>
    </row>
    <row r="168" spans="1:10" ht="42">
      <c r="A168" s="45"/>
      <c r="B168" s="178"/>
      <c r="C168" s="24">
        <v>60</v>
      </c>
      <c r="D168" s="44" t="s">
        <v>480</v>
      </c>
      <c r="E168" s="25"/>
      <c r="F168" s="25"/>
      <c r="G168" s="25"/>
      <c r="H168" s="25"/>
      <c r="I168" s="25"/>
      <c r="J168" s="55"/>
    </row>
    <row r="169" spans="1:10" ht="21">
      <c r="A169" s="45"/>
      <c r="B169" s="178"/>
      <c r="C169" s="24">
        <v>70</v>
      </c>
      <c r="D169" s="44" t="s">
        <v>473</v>
      </c>
      <c r="E169" s="25"/>
      <c r="F169" s="25"/>
      <c r="G169" s="25"/>
      <c r="H169" s="25"/>
      <c r="I169" s="25"/>
      <c r="J169" s="47"/>
    </row>
    <row r="170" spans="1:10" ht="21">
      <c r="A170" s="45"/>
      <c r="B170" s="178"/>
      <c r="C170" s="24">
        <v>80</v>
      </c>
      <c r="D170" s="62" t="s">
        <v>573</v>
      </c>
      <c r="E170" s="25"/>
      <c r="F170" s="25"/>
      <c r="G170" s="25"/>
      <c r="H170" s="26"/>
      <c r="I170" s="26"/>
      <c r="J170" s="47"/>
    </row>
    <row r="171" spans="1:10" ht="21">
      <c r="A171" s="103"/>
      <c r="B171" s="186"/>
      <c r="C171" s="96"/>
      <c r="D171" s="24" t="s">
        <v>124</v>
      </c>
      <c r="E171" s="143">
        <f>SUM(E163:E170)</f>
        <v>0</v>
      </c>
      <c r="F171" s="143">
        <f>SUM(F163:F170)</f>
        <v>99.75</v>
      </c>
      <c r="G171" s="143">
        <f>SUM(G167:G170)</f>
        <v>100</v>
      </c>
      <c r="H171" s="143">
        <f>SUM(H167:H170)</f>
        <v>100</v>
      </c>
      <c r="I171" s="143">
        <f>SUM(I167:I170)</f>
        <v>100</v>
      </c>
      <c r="J171" s="220">
        <f>I171-H171</f>
        <v>0</v>
      </c>
    </row>
    <row r="172" spans="1:10" ht="42">
      <c r="A172" s="18">
        <v>12</v>
      </c>
      <c r="B172" s="170">
        <v>331</v>
      </c>
      <c r="C172" s="36">
        <v>10</v>
      </c>
      <c r="D172" s="7" t="s">
        <v>481</v>
      </c>
      <c r="E172" s="25"/>
      <c r="F172" s="25"/>
      <c r="G172" s="25"/>
      <c r="H172" s="25"/>
      <c r="I172" s="25"/>
      <c r="J172" s="17"/>
    </row>
    <row r="173" spans="1:10" ht="21">
      <c r="A173" s="45"/>
      <c r="B173" s="178"/>
      <c r="C173" s="24">
        <v>20</v>
      </c>
      <c r="D173" s="7" t="s">
        <v>474</v>
      </c>
      <c r="E173" s="25"/>
      <c r="F173" s="25"/>
      <c r="G173" s="25"/>
      <c r="H173" s="25"/>
      <c r="I173" s="25"/>
      <c r="J173" s="17"/>
    </row>
    <row r="174" spans="1:10" ht="21">
      <c r="A174" s="45"/>
      <c r="B174" s="178"/>
      <c r="C174" s="24">
        <v>30</v>
      </c>
      <c r="D174" s="7" t="s">
        <v>475</v>
      </c>
      <c r="E174" s="25"/>
      <c r="F174" s="25"/>
      <c r="G174" s="25"/>
      <c r="H174" s="25"/>
      <c r="I174" s="25"/>
      <c r="J174" s="17"/>
    </row>
    <row r="175" spans="1:10" ht="21">
      <c r="A175" s="45"/>
      <c r="B175" s="178"/>
      <c r="C175" s="24">
        <v>40</v>
      </c>
      <c r="D175" s="7" t="s">
        <v>476</v>
      </c>
      <c r="E175" s="25"/>
      <c r="F175" s="25"/>
      <c r="G175" s="25"/>
      <c r="H175" s="25"/>
      <c r="I175" s="25"/>
      <c r="J175" s="17"/>
    </row>
    <row r="176" spans="1:10" ht="25.5" customHeight="1">
      <c r="A176" s="45"/>
      <c r="B176" s="178"/>
      <c r="C176" s="24">
        <v>50</v>
      </c>
      <c r="D176" s="7" t="s">
        <v>478</v>
      </c>
      <c r="E176" s="25"/>
      <c r="F176" s="25"/>
      <c r="G176" s="25"/>
      <c r="H176" s="25"/>
      <c r="I176" s="25"/>
      <c r="J176" s="17"/>
    </row>
    <row r="177" spans="1:10" ht="23.25" customHeight="1">
      <c r="A177" s="45"/>
      <c r="B177" s="178"/>
      <c r="C177" s="24">
        <v>60</v>
      </c>
      <c r="D177" s="7" t="s">
        <v>125</v>
      </c>
      <c r="E177" s="25"/>
      <c r="F177" s="25"/>
      <c r="G177" s="25"/>
      <c r="H177" s="25"/>
      <c r="I177" s="25"/>
      <c r="J177" s="17"/>
    </row>
    <row r="178" spans="1:10" ht="21">
      <c r="A178" s="45"/>
      <c r="B178" s="178"/>
      <c r="C178" s="24">
        <v>70</v>
      </c>
      <c r="D178" s="7" t="s">
        <v>126</v>
      </c>
      <c r="E178" s="25"/>
      <c r="F178" s="25"/>
      <c r="G178" s="25"/>
      <c r="H178" s="25"/>
      <c r="I178" s="25"/>
      <c r="J178" s="17"/>
    </row>
    <row r="179" spans="1:10" ht="24" customHeight="1">
      <c r="A179" s="45"/>
      <c r="B179" s="178"/>
      <c r="C179" s="24">
        <v>80</v>
      </c>
      <c r="D179" s="7" t="s">
        <v>127</v>
      </c>
      <c r="E179" s="25"/>
      <c r="F179" s="25"/>
      <c r="G179" s="25"/>
      <c r="H179" s="25"/>
      <c r="I179" s="25"/>
      <c r="J179" s="17"/>
    </row>
    <row r="180" spans="1:10" ht="25.5" customHeight="1">
      <c r="A180" s="103"/>
      <c r="B180" s="186"/>
      <c r="C180" s="7"/>
      <c r="D180" s="27" t="s">
        <v>128</v>
      </c>
      <c r="E180" s="106"/>
      <c r="F180" s="106"/>
      <c r="G180" s="106"/>
      <c r="H180" s="106"/>
      <c r="I180" s="106"/>
      <c r="J180" s="17"/>
    </row>
    <row r="181" spans="1:10" ht="20.25" customHeight="1">
      <c r="A181" s="18">
        <v>13</v>
      </c>
      <c r="B181" s="175">
        <v>340</v>
      </c>
      <c r="C181" s="232" t="s">
        <v>129</v>
      </c>
      <c r="D181" s="7" t="s">
        <v>130</v>
      </c>
      <c r="E181" s="29"/>
      <c r="F181" s="29"/>
      <c r="G181" s="29"/>
      <c r="H181" s="29"/>
      <c r="I181" s="29"/>
      <c r="J181" s="61"/>
    </row>
    <row r="182" spans="1:10" ht="20.25" customHeight="1">
      <c r="A182" s="18"/>
      <c r="B182" s="175"/>
      <c r="C182" s="232">
        <v>10</v>
      </c>
      <c r="D182" s="16" t="s">
        <v>506</v>
      </c>
      <c r="E182" s="26">
        <v>90.93</v>
      </c>
      <c r="F182" s="26">
        <f>35.12+10.23+10.97</f>
        <v>56.319999999999993</v>
      </c>
      <c r="G182" s="26">
        <v>100</v>
      </c>
      <c r="H182" s="26">
        <v>100</v>
      </c>
      <c r="I182" s="26">
        <v>120</v>
      </c>
      <c r="J182" s="47">
        <f>I182-H182</f>
        <v>20</v>
      </c>
    </row>
    <row r="183" spans="1:10" ht="39" customHeight="1">
      <c r="A183" s="108"/>
      <c r="B183" s="187"/>
      <c r="C183" s="24">
        <v>30</v>
      </c>
      <c r="D183" s="7" t="s">
        <v>463</v>
      </c>
      <c r="E183" s="8"/>
      <c r="F183" s="8"/>
      <c r="G183" s="8"/>
      <c r="H183" s="8"/>
      <c r="I183" s="8"/>
      <c r="J183" s="55"/>
    </row>
    <row r="184" spans="1:10" ht="22.5" customHeight="1">
      <c r="A184" s="108"/>
      <c r="B184" s="187"/>
      <c r="C184" s="24"/>
      <c r="D184" s="16" t="s">
        <v>563</v>
      </c>
      <c r="E184" s="229"/>
      <c r="F184" s="15">
        <v>0.06</v>
      </c>
      <c r="G184" s="8"/>
      <c r="H184" s="15">
        <v>0.1</v>
      </c>
      <c r="I184" s="8">
        <v>0.12</v>
      </c>
      <c r="J184" s="47">
        <f>I184-H184</f>
        <v>1.999999999999999E-2</v>
      </c>
    </row>
    <row r="185" spans="1:10" ht="20.25" customHeight="1">
      <c r="A185" s="108"/>
      <c r="B185" s="187"/>
      <c r="C185" s="24">
        <v>80</v>
      </c>
      <c r="D185" s="7" t="s">
        <v>131</v>
      </c>
      <c r="F185" s="15"/>
      <c r="G185" s="15"/>
      <c r="H185" s="15"/>
      <c r="I185" s="15"/>
      <c r="J185" s="55"/>
    </row>
    <row r="186" spans="1:10" ht="20.25" customHeight="1">
      <c r="A186" s="108"/>
      <c r="B186" s="187"/>
      <c r="C186" s="109"/>
      <c r="D186" s="16" t="s">
        <v>132</v>
      </c>
      <c r="E186" s="15"/>
      <c r="F186" s="15"/>
      <c r="G186" s="15"/>
      <c r="H186" s="15"/>
      <c r="I186" s="15"/>
      <c r="J186" s="55"/>
    </row>
    <row r="187" spans="1:10" ht="20.25" customHeight="1">
      <c r="A187" s="108"/>
      <c r="B187" s="187"/>
      <c r="C187" s="109"/>
      <c r="D187" s="16" t="s">
        <v>133</v>
      </c>
      <c r="E187" s="15"/>
      <c r="F187" s="15"/>
      <c r="G187" s="15"/>
      <c r="H187" s="15"/>
      <c r="I187" s="15"/>
      <c r="J187" s="55"/>
    </row>
    <row r="188" spans="1:10" ht="20.25" customHeight="1">
      <c r="A188" s="108"/>
      <c r="B188" s="187"/>
      <c r="C188" s="109"/>
      <c r="D188" s="16" t="s">
        <v>134</v>
      </c>
      <c r="E188" s="15"/>
      <c r="F188" s="15"/>
      <c r="G188" s="15"/>
      <c r="H188" s="15"/>
      <c r="I188" s="15"/>
      <c r="J188" s="55"/>
    </row>
    <row r="189" spans="1:10" ht="20.25" customHeight="1">
      <c r="A189" s="108"/>
      <c r="B189" s="187"/>
      <c r="C189" s="109"/>
      <c r="D189" s="16" t="s">
        <v>135</v>
      </c>
      <c r="E189" s="15"/>
      <c r="F189" s="15"/>
      <c r="G189" s="15"/>
      <c r="H189" s="15"/>
      <c r="I189" s="15"/>
      <c r="J189" s="55"/>
    </row>
    <row r="190" spans="1:10" ht="20.25" customHeight="1">
      <c r="A190" s="110"/>
      <c r="B190" s="187"/>
      <c r="C190" s="27"/>
      <c r="D190" s="7" t="s">
        <v>136</v>
      </c>
      <c r="E190" s="34">
        <f>SUM(E181:E189)</f>
        <v>90.93</v>
      </c>
      <c r="F190" s="34">
        <f>SUM(F181:F189)</f>
        <v>56.379999999999995</v>
      </c>
      <c r="G190" s="34">
        <f>SUM(G181:G189)</f>
        <v>100</v>
      </c>
      <c r="H190" s="34">
        <f>SUM(H181:H189)</f>
        <v>100.1</v>
      </c>
      <c r="I190" s="34">
        <f>SUM(I181:I189)</f>
        <v>120.12</v>
      </c>
      <c r="J190" s="220">
        <f>I190-H190</f>
        <v>20.02000000000001</v>
      </c>
    </row>
    <row r="191" spans="1:10" ht="20.25" customHeight="1">
      <c r="A191" s="18">
        <v>14</v>
      </c>
      <c r="B191" s="170">
        <v>341</v>
      </c>
      <c r="C191" s="36">
        <v>10</v>
      </c>
      <c r="D191" s="7" t="s">
        <v>465</v>
      </c>
      <c r="E191" s="8"/>
      <c r="F191" s="8"/>
      <c r="G191" s="8"/>
      <c r="H191" s="8"/>
      <c r="I191" s="8"/>
      <c r="J191" s="55"/>
    </row>
    <row r="192" spans="1:10" ht="20.25" customHeight="1">
      <c r="A192" s="45"/>
      <c r="B192" s="178"/>
      <c r="C192" s="24">
        <v>80</v>
      </c>
      <c r="D192" s="27" t="s">
        <v>137</v>
      </c>
      <c r="E192" s="8"/>
      <c r="F192" s="8"/>
      <c r="G192" s="8"/>
      <c r="H192" s="8"/>
      <c r="I192" s="8"/>
      <c r="J192" s="55"/>
    </row>
    <row r="193" spans="1:10" ht="20.25" customHeight="1">
      <c r="A193" s="103"/>
      <c r="B193" s="186"/>
      <c r="C193" s="88"/>
      <c r="D193" s="27" t="s">
        <v>138</v>
      </c>
      <c r="E193" s="8"/>
      <c r="F193" s="8"/>
      <c r="G193" s="8"/>
      <c r="H193" s="8"/>
      <c r="I193" s="8"/>
      <c r="J193" s="55"/>
    </row>
    <row r="194" spans="1:10" ht="20.25" customHeight="1">
      <c r="A194" s="18">
        <v>15</v>
      </c>
      <c r="B194" s="170">
        <v>350</v>
      </c>
      <c r="C194" s="67">
        <v>10</v>
      </c>
      <c r="D194" s="44" t="s">
        <v>139</v>
      </c>
      <c r="E194" s="25"/>
      <c r="F194" s="25"/>
      <c r="G194" s="25"/>
      <c r="H194" s="25"/>
      <c r="I194" s="25"/>
      <c r="J194" s="17"/>
    </row>
    <row r="195" spans="1:10" ht="20.25" customHeight="1">
      <c r="A195" s="108"/>
      <c r="B195" s="187"/>
      <c r="C195" s="109"/>
      <c r="D195" s="46" t="s">
        <v>530</v>
      </c>
      <c r="E195" s="26">
        <v>1</v>
      </c>
      <c r="F195" s="26">
        <v>0.3</v>
      </c>
      <c r="G195" s="25"/>
      <c r="H195" s="25"/>
      <c r="I195" s="25"/>
      <c r="J195" s="17"/>
    </row>
    <row r="196" spans="1:10" ht="20.25" customHeight="1">
      <c r="A196" s="108"/>
      <c r="B196" s="187"/>
      <c r="C196" s="109"/>
      <c r="D196" s="46" t="s">
        <v>141</v>
      </c>
      <c r="E196" s="25"/>
      <c r="F196" s="25"/>
      <c r="G196" s="25"/>
      <c r="H196" s="25"/>
      <c r="I196" s="25"/>
      <c r="J196" s="47">
        <f>I196-H196</f>
        <v>0</v>
      </c>
    </row>
    <row r="197" spans="1:10" ht="20.25" customHeight="1">
      <c r="A197" s="108"/>
      <c r="B197" s="187"/>
      <c r="C197" s="109"/>
      <c r="D197" s="46" t="s">
        <v>142</v>
      </c>
      <c r="E197" s="25"/>
      <c r="F197" s="25"/>
      <c r="G197" s="25"/>
      <c r="H197" s="25"/>
      <c r="I197" s="25"/>
      <c r="J197" s="17"/>
    </row>
    <row r="198" spans="1:10" ht="20.25" customHeight="1">
      <c r="A198" s="108"/>
      <c r="B198" s="187"/>
      <c r="C198" s="109"/>
      <c r="D198" s="46" t="s">
        <v>143</v>
      </c>
      <c r="E198" s="25"/>
      <c r="F198" s="25"/>
      <c r="G198" s="25"/>
      <c r="H198" s="25"/>
      <c r="I198" s="25"/>
      <c r="J198" s="17"/>
    </row>
    <row r="199" spans="1:10" ht="20.25" customHeight="1">
      <c r="A199" s="108"/>
      <c r="B199" s="187"/>
      <c r="C199" s="109"/>
      <c r="D199" s="46" t="s">
        <v>144</v>
      </c>
      <c r="E199" s="25"/>
      <c r="F199" s="25"/>
      <c r="G199" s="25"/>
      <c r="H199" s="25"/>
      <c r="I199" s="25"/>
      <c r="J199" s="17"/>
    </row>
    <row r="200" spans="1:10" ht="20.25" customHeight="1">
      <c r="A200" s="108"/>
      <c r="B200" s="187"/>
      <c r="C200" s="109"/>
      <c r="D200" s="46" t="s">
        <v>145</v>
      </c>
      <c r="E200" s="26">
        <v>15</v>
      </c>
      <c r="F200" s="26"/>
      <c r="G200" s="25"/>
      <c r="H200" s="25"/>
      <c r="I200" s="25"/>
      <c r="J200" s="47">
        <f>I200-H200</f>
        <v>0</v>
      </c>
    </row>
    <row r="201" spans="1:10" ht="20.25" customHeight="1">
      <c r="A201" s="108"/>
      <c r="B201" s="187"/>
      <c r="C201" s="24">
        <v>11</v>
      </c>
      <c r="D201" s="44" t="s">
        <v>146</v>
      </c>
      <c r="E201" s="25"/>
      <c r="F201" s="25"/>
      <c r="G201" s="25"/>
      <c r="H201" s="25"/>
      <c r="I201" s="25"/>
      <c r="J201" s="17"/>
    </row>
    <row r="202" spans="1:10" ht="20.25" customHeight="1">
      <c r="A202" s="108"/>
      <c r="B202" s="187"/>
      <c r="C202" s="111"/>
      <c r="D202" s="46" t="s">
        <v>147</v>
      </c>
      <c r="E202" s="25"/>
      <c r="F202" s="25"/>
      <c r="G202" s="25"/>
      <c r="H202" s="25"/>
      <c r="I202" s="25"/>
      <c r="J202" s="17"/>
    </row>
    <row r="203" spans="1:10" ht="20.25" customHeight="1">
      <c r="A203" s="108"/>
      <c r="B203" s="187"/>
      <c r="C203" s="111"/>
      <c r="D203" s="46" t="s">
        <v>148</v>
      </c>
      <c r="E203" s="25"/>
      <c r="F203" s="25"/>
      <c r="G203" s="25"/>
      <c r="H203" s="25"/>
      <c r="I203" s="25"/>
      <c r="J203" s="17"/>
    </row>
    <row r="204" spans="1:10" ht="20.25" customHeight="1">
      <c r="A204" s="108"/>
      <c r="B204" s="187"/>
      <c r="C204" s="111"/>
      <c r="D204" s="46" t="s">
        <v>149</v>
      </c>
      <c r="E204" s="25"/>
      <c r="F204" s="25"/>
      <c r="G204" s="25"/>
      <c r="H204" s="25"/>
      <c r="I204" s="25"/>
      <c r="J204" s="17"/>
    </row>
    <row r="205" spans="1:10" ht="20.25" customHeight="1">
      <c r="A205" s="108"/>
      <c r="B205" s="187"/>
      <c r="C205" s="111"/>
      <c r="D205" s="46" t="s">
        <v>150</v>
      </c>
      <c r="E205" s="25"/>
      <c r="F205" s="25"/>
      <c r="G205" s="25"/>
      <c r="H205" s="25"/>
      <c r="I205" s="25"/>
      <c r="J205" s="17"/>
    </row>
    <row r="206" spans="1:10" ht="20.25" customHeight="1">
      <c r="A206" s="108"/>
      <c r="B206" s="187"/>
      <c r="C206" s="111"/>
      <c r="D206" s="46" t="s">
        <v>151</v>
      </c>
      <c r="E206" s="25">
        <v>6.71</v>
      </c>
      <c r="F206" s="26">
        <v>4.03</v>
      </c>
      <c r="G206" s="25"/>
      <c r="H206" s="25"/>
      <c r="I206" s="25"/>
      <c r="J206" s="47">
        <f>I206-H206</f>
        <v>0</v>
      </c>
    </row>
    <row r="207" spans="1:10" ht="20.25" customHeight="1">
      <c r="A207" s="108"/>
      <c r="B207" s="187"/>
      <c r="C207" s="111"/>
      <c r="D207" s="46" t="s">
        <v>152</v>
      </c>
      <c r="E207" s="25"/>
      <c r="F207" s="25"/>
      <c r="G207" s="25"/>
      <c r="H207" s="25"/>
      <c r="I207" s="25"/>
      <c r="J207" s="17"/>
    </row>
    <row r="208" spans="1:10" ht="21">
      <c r="A208" s="108"/>
      <c r="B208" s="187"/>
      <c r="C208" s="24">
        <v>12</v>
      </c>
      <c r="D208" s="44" t="s">
        <v>466</v>
      </c>
      <c r="E208" s="25"/>
      <c r="F208" s="25"/>
      <c r="G208" s="25"/>
      <c r="H208" s="25"/>
      <c r="I208" s="25"/>
      <c r="J208" s="17"/>
    </row>
    <row r="209" spans="1:10" ht="30" customHeight="1">
      <c r="A209" s="108"/>
      <c r="B209" s="187"/>
      <c r="C209" s="24">
        <v>20</v>
      </c>
      <c r="D209" s="44" t="s">
        <v>153</v>
      </c>
      <c r="E209" s="25"/>
      <c r="F209" s="25"/>
      <c r="G209" s="25"/>
      <c r="H209" s="25"/>
      <c r="I209" s="25"/>
      <c r="J209" s="17"/>
    </row>
    <row r="210" spans="1:10" ht="30" customHeight="1">
      <c r="A210" s="112"/>
      <c r="B210" s="188"/>
      <c r="C210" s="113"/>
      <c r="D210" s="81" t="s">
        <v>154</v>
      </c>
      <c r="E210" s="224">
        <v>97.62</v>
      </c>
      <c r="F210" s="22">
        <v>87.62</v>
      </c>
      <c r="G210" s="22"/>
      <c r="H210" s="22"/>
      <c r="I210" s="22"/>
      <c r="J210" s="47">
        <f>I210-H210</f>
        <v>0</v>
      </c>
    </row>
    <row r="211" spans="1:10" ht="30" customHeight="1">
      <c r="A211" s="112"/>
      <c r="B211" s="188"/>
      <c r="C211" s="113"/>
      <c r="D211" s="81" t="s">
        <v>155</v>
      </c>
      <c r="E211" s="22">
        <v>7.67</v>
      </c>
      <c r="F211" s="224">
        <v>5.73</v>
      </c>
      <c r="G211" s="22"/>
      <c r="H211" s="22"/>
      <c r="I211" s="22"/>
      <c r="J211" s="47">
        <f>I211-H211</f>
        <v>0</v>
      </c>
    </row>
    <row r="212" spans="1:10" ht="30" customHeight="1">
      <c r="A212" s="112"/>
      <c r="B212" s="188"/>
      <c r="C212" s="113"/>
      <c r="D212" s="81" t="s">
        <v>156</v>
      </c>
      <c r="E212" s="166"/>
      <c r="F212" s="166"/>
      <c r="G212" s="166"/>
      <c r="H212" s="166"/>
      <c r="I212" s="166"/>
      <c r="J212" s="47">
        <f>I212-H212</f>
        <v>0</v>
      </c>
    </row>
    <row r="213" spans="1:10" ht="30" customHeight="1">
      <c r="A213" s="112"/>
      <c r="B213" s="188"/>
      <c r="C213" s="113"/>
      <c r="D213" s="81" t="s">
        <v>157</v>
      </c>
      <c r="E213" s="22">
        <v>22.07</v>
      </c>
      <c r="F213" s="224">
        <v>17.03</v>
      </c>
      <c r="G213" s="22"/>
      <c r="H213" s="22"/>
      <c r="I213" s="22"/>
      <c r="J213" s="23"/>
    </row>
    <row r="214" spans="1:10" ht="30" customHeight="1">
      <c r="A214" s="112"/>
      <c r="B214" s="188"/>
      <c r="C214" s="113"/>
      <c r="D214" s="81" t="s">
        <v>158</v>
      </c>
      <c r="E214" s="22"/>
      <c r="F214" s="22"/>
      <c r="G214" s="22"/>
      <c r="H214" s="22"/>
      <c r="I214" s="22"/>
      <c r="J214" s="23"/>
    </row>
    <row r="215" spans="1:10" ht="30" customHeight="1">
      <c r="A215" s="112"/>
      <c r="B215" s="188"/>
      <c r="C215" s="113"/>
      <c r="D215" s="81" t="s">
        <v>159</v>
      </c>
      <c r="E215" s="22"/>
      <c r="F215" s="22"/>
      <c r="G215" s="22"/>
      <c r="H215" s="22"/>
      <c r="I215" s="22"/>
      <c r="J215" s="23"/>
    </row>
    <row r="216" spans="1:10" ht="30" customHeight="1">
      <c r="A216" s="108"/>
      <c r="B216" s="187"/>
      <c r="C216" s="111"/>
      <c r="D216" s="46" t="s">
        <v>160</v>
      </c>
      <c r="E216" s="22"/>
      <c r="F216" s="22"/>
      <c r="G216" s="22"/>
      <c r="H216" s="22"/>
      <c r="I216" s="22"/>
      <c r="J216" s="23"/>
    </row>
    <row r="217" spans="1:10" ht="30" customHeight="1">
      <c r="A217" s="108"/>
      <c r="B217" s="187"/>
      <c r="C217" s="24">
        <v>30</v>
      </c>
      <c r="D217" s="225" t="s">
        <v>161</v>
      </c>
      <c r="E217" s="145"/>
      <c r="F217" s="226"/>
      <c r="G217" s="45"/>
      <c r="H217" s="45"/>
      <c r="I217" s="45"/>
      <c r="J217" s="226"/>
    </row>
    <row r="218" spans="1:10" ht="24.9" customHeight="1">
      <c r="A218" s="108"/>
      <c r="B218" s="187"/>
      <c r="C218" s="111"/>
      <c r="D218" s="46" t="s">
        <v>162</v>
      </c>
      <c r="E218" s="50"/>
      <c r="F218" s="50"/>
      <c r="G218" s="50"/>
      <c r="H218" s="50"/>
      <c r="I218" s="50"/>
      <c r="J218" s="52"/>
    </row>
    <row r="219" spans="1:10" ht="24.9" customHeight="1">
      <c r="A219" s="108"/>
      <c r="B219" s="187"/>
      <c r="C219" s="111"/>
      <c r="D219" s="46" t="s">
        <v>442</v>
      </c>
      <c r="E219" s="25">
        <v>7.73</v>
      </c>
      <c r="F219" s="25">
        <f>1.73+1.02+1.1</f>
        <v>3.85</v>
      </c>
      <c r="G219" s="25"/>
      <c r="H219" s="25"/>
      <c r="I219" s="25"/>
      <c r="J219" s="47">
        <f>I219-H219</f>
        <v>0</v>
      </c>
    </row>
    <row r="220" spans="1:10" ht="24.9" customHeight="1">
      <c r="A220" s="108"/>
      <c r="B220" s="187"/>
      <c r="C220" s="111"/>
      <c r="D220" s="46" t="s">
        <v>163</v>
      </c>
      <c r="E220" s="25"/>
      <c r="F220" s="25"/>
      <c r="G220" s="25"/>
      <c r="H220" s="25"/>
      <c r="I220" s="25"/>
      <c r="J220" s="17"/>
    </row>
    <row r="221" spans="1:10" ht="24.9" customHeight="1">
      <c r="A221" s="108"/>
      <c r="B221" s="187"/>
      <c r="C221" s="111"/>
      <c r="D221" s="46" t="s">
        <v>164</v>
      </c>
      <c r="E221" s="26">
        <v>12.75</v>
      </c>
      <c r="F221" s="26">
        <f>1.78+1.12+2.19</f>
        <v>5.09</v>
      </c>
      <c r="G221" s="25"/>
      <c r="H221" s="25"/>
      <c r="I221" s="25"/>
      <c r="J221" s="47">
        <f>I221-H221</f>
        <v>0</v>
      </c>
    </row>
    <row r="222" spans="1:10" ht="24.9" customHeight="1">
      <c r="A222" s="108"/>
      <c r="B222" s="187"/>
      <c r="C222" s="111"/>
      <c r="D222" s="46" t="s">
        <v>165</v>
      </c>
      <c r="E222" s="26"/>
      <c r="F222" s="25"/>
      <c r="G222" s="25"/>
      <c r="H222" s="25"/>
      <c r="I222" s="25"/>
      <c r="J222" s="17"/>
    </row>
    <row r="223" spans="1:10" ht="24.9" customHeight="1">
      <c r="A223" s="108"/>
      <c r="B223" s="187"/>
      <c r="C223" s="111"/>
      <c r="D223" s="46" t="s">
        <v>166</v>
      </c>
      <c r="E223" s="26">
        <v>12.92</v>
      </c>
      <c r="F223" s="26">
        <f>2.87+1.75+3.29</f>
        <v>7.91</v>
      </c>
      <c r="G223" s="25"/>
      <c r="H223" s="25"/>
      <c r="I223" s="25"/>
      <c r="J223" s="47">
        <f>I223-H223</f>
        <v>0</v>
      </c>
    </row>
    <row r="224" spans="1:10" ht="24.9" customHeight="1">
      <c r="A224" s="108"/>
      <c r="B224" s="187"/>
      <c r="C224" s="111"/>
      <c r="D224" s="46" t="s">
        <v>167</v>
      </c>
      <c r="E224" s="25"/>
      <c r="F224" s="25"/>
      <c r="G224" s="25"/>
      <c r="H224" s="25"/>
      <c r="I224" s="25"/>
      <c r="J224" s="17"/>
    </row>
    <row r="225" spans="1:10" ht="24.9" customHeight="1">
      <c r="A225" s="108"/>
      <c r="B225" s="187"/>
      <c r="C225" s="111"/>
      <c r="D225" s="46" t="s">
        <v>443</v>
      </c>
      <c r="E225" s="26">
        <v>8.9</v>
      </c>
      <c r="F225" s="25">
        <f>2.23+1.35+1.1</f>
        <v>4.68</v>
      </c>
      <c r="G225" s="25"/>
      <c r="H225" s="25"/>
      <c r="I225" s="25"/>
      <c r="J225" s="47">
        <f>I225-H225</f>
        <v>0</v>
      </c>
    </row>
    <row r="226" spans="1:10" ht="22.5" customHeight="1">
      <c r="A226" s="108"/>
      <c r="B226" s="187"/>
      <c r="C226" s="111"/>
      <c r="D226" s="44" t="s">
        <v>168</v>
      </c>
      <c r="E226" s="106">
        <f>SUM(E194:E225)</f>
        <v>192.36999999999998</v>
      </c>
      <c r="F226" s="106">
        <f>SUM(F194:F225)</f>
        <v>136.24</v>
      </c>
      <c r="G226" s="106">
        <f>SUM(G194:G225)</f>
        <v>0</v>
      </c>
      <c r="H226" s="106">
        <f>SUM(H194:H225)</f>
        <v>0</v>
      </c>
      <c r="I226" s="106">
        <f>SUM(I194:I225)</f>
        <v>0</v>
      </c>
      <c r="J226" s="220">
        <f>I226-H226</f>
        <v>0</v>
      </c>
    </row>
    <row r="227" spans="1:10" ht="21.9" customHeight="1">
      <c r="A227" s="108"/>
      <c r="B227" s="189">
        <v>320</v>
      </c>
      <c r="C227" s="114"/>
      <c r="D227" s="44" t="s">
        <v>169</v>
      </c>
      <c r="E227" s="15">
        <f>E162</f>
        <v>649.7299999999999</v>
      </c>
      <c r="F227" s="15">
        <f>F162</f>
        <v>568.07999999999993</v>
      </c>
      <c r="G227" s="15">
        <f>G162</f>
        <v>1260.3</v>
      </c>
      <c r="H227" s="15">
        <f>H162</f>
        <v>1408.3</v>
      </c>
      <c r="I227" s="15">
        <f>I162</f>
        <v>1386.3</v>
      </c>
      <c r="J227" s="47">
        <f t="shared" ref="J227:J233" si="3">I227-H227</f>
        <v>-22</v>
      </c>
    </row>
    <row r="228" spans="1:10" ht="21.9" customHeight="1">
      <c r="A228" s="108"/>
      <c r="B228" s="190">
        <v>330</v>
      </c>
      <c r="C228" s="115"/>
      <c r="D228" s="46" t="s">
        <v>170</v>
      </c>
      <c r="E228" s="15">
        <f>E171</f>
        <v>0</v>
      </c>
      <c r="F228" s="15">
        <f>F171</f>
        <v>99.75</v>
      </c>
      <c r="G228" s="15">
        <f>G171</f>
        <v>100</v>
      </c>
      <c r="H228" s="15">
        <f>H171</f>
        <v>100</v>
      </c>
      <c r="I228" s="15">
        <f>I171</f>
        <v>100</v>
      </c>
      <c r="J228" s="47">
        <f t="shared" si="3"/>
        <v>0</v>
      </c>
    </row>
    <row r="229" spans="1:10" ht="21.9" customHeight="1">
      <c r="A229" s="108"/>
      <c r="B229" s="190">
        <v>331</v>
      </c>
      <c r="C229" s="115"/>
      <c r="D229" s="46" t="s">
        <v>171</v>
      </c>
      <c r="E229" s="15">
        <f>E180</f>
        <v>0</v>
      </c>
      <c r="F229" s="15">
        <f>F180</f>
        <v>0</v>
      </c>
      <c r="G229" s="15">
        <f>G180</f>
        <v>0</v>
      </c>
      <c r="H229" s="15">
        <f>H180</f>
        <v>0</v>
      </c>
      <c r="I229" s="15">
        <f>I180</f>
        <v>0</v>
      </c>
      <c r="J229" s="47">
        <f t="shared" si="3"/>
        <v>0</v>
      </c>
    </row>
    <row r="230" spans="1:10" ht="21.9" customHeight="1">
      <c r="A230" s="108"/>
      <c r="B230" s="190">
        <v>340</v>
      </c>
      <c r="C230" s="115"/>
      <c r="D230" s="46" t="s">
        <v>172</v>
      </c>
      <c r="E230" s="15">
        <f>E190</f>
        <v>90.93</v>
      </c>
      <c r="F230" s="15">
        <f>F190</f>
        <v>56.379999999999995</v>
      </c>
      <c r="G230" s="15">
        <f>G190</f>
        <v>100</v>
      </c>
      <c r="H230" s="15">
        <f>H190</f>
        <v>100.1</v>
      </c>
      <c r="I230" s="15">
        <f>I190</f>
        <v>120.12</v>
      </c>
      <c r="J230" s="47">
        <f t="shared" si="3"/>
        <v>20.02000000000001</v>
      </c>
    </row>
    <row r="231" spans="1:10" ht="21.9" customHeight="1">
      <c r="A231" s="108"/>
      <c r="B231" s="190">
        <v>341</v>
      </c>
      <c r="C231" s="115"/>
      <c r="D231" s="46" t="s">
        <v>173</v>
      </c>
      <c r="E231" s="15">
        <f>E193</f>
        <v>0</v>
      </c>
      <c r="F231" s="15">
        <f>F193</f>
        <v>0</v>
      </c>
      <c r="G231" s="15">
        <f>G193</f>
        <v>0</v>
      </c>
      <c r="H231" s="15">
        <f>H193</f>
        <v>0</v>
      </c>
      <c r="I231" s="15">
        <f>I193</f>
        <v>0</v>
      </c>
      <c r="J231" s="47">
        <f t="shared" si="3"/>
        <v>0</v>
      </c>
    </row>
    <row r="232" spans="1:10" ht="21.9" customHeight="1">
      <c r="A232" s="108"/>
      <c r="B232" s="190">
        <v>350</v>
      </c>
      <c r="C232" s="115"/>
      <c r="D232" s="46" t="s">
        <v>174</v>
      </c>
      <c r="E232" s="15">
        <f>E226</f>
        <v>192.36999999999998</v>
      </c>
      <c r="F232" s="15">
        <f>F226</f>
        <v>136.24</v>
      </c>
      <c r="G232" s="15">
        <f>G226</f>
        <v>0</v>
      </c>
      <c r="H232" s="15">
        <f>H226</f>
        <v>0</v>
      </c>
      <c r="I232" s="15">
        <f>I226</f>
        <v>0</v>
      </c>
      <c r="J232" s="47">
        <f t="shared" si="3"/>
        <v>0</v>
      </c>
    </row>
    <row r="233" spans="1:10" ht="21.9" customHeight="1">
      <c r="A233" s="116"/>
      <c r="B233" s="187"/>
      <c r="C233" s="109"/>
      <c r="D233" s="74" t="s">
        <v>175</v>
      </c>
      <c r="E233" s="34">
        <f>SUM(E227:E232)</f>
        <v>933.02999999999986</v>
      </c>
      <c r="F233" s="34">
        <f>SUM(F227:F232)</f>
        <v>860.44999999999993</v>
      </c>
      <c r="G233" s="34">
        <f>SUM(G227:G232)</f>
        <v>1460.3</v>
      </c>
      <c r="H233" s="34">
        <f>SUM(H227:H232)</f>
        <v>1608.3999999999999</v>
      </c>
      <c r="I233" s="34">
        <f>SUM(I227:I232)</f>
        <v>1606.42</v>
      </c>
      <c r="J233" s="47">
        <f t="shared" si="3"/>
        <v>-1.9799999999997908</v>
      </c>
    </row>
    <row r="234" spans="1:10" ht="21.9" customHeight="1">
      <c r="A234" s="116"/>
      <c r="B234" s="187"/>
      <c r="C234" s="109"/>
      <c r="D234" s="3" t="s">
        <v>526</v>
      </c>
      <c r="E234" s="34"/>
      <c r="F234" s="34"/>
      <c r="G234" s="34"/>
      <c r="H234" s="34"/>
      <c r="I234" s="34"/>
      <c r="J234" s="17"/>
    </row>
    <row r="235" spans="1:10" ht="21.9" customHeight="1">
      <c r="A235" s="116"/>
      <c r="B235" s="187"/>
      <c r="C235" s="109"/>
      <c r="D235" s="74" t="s">
        <v>508</v>
      </c>
      <c r="E235" s="29">
        <f>E135</f>
        <v>746.84999999999991</v>
      </c>
      <c r="F235" s="29">
        <f>F135</f>
        <v>501.11000000000007</v>
      </c>
      <c r="G235" s="29">
        <f>G135</f>
        <v>1136.82</v>
      </c>
      <c r="H235" s="29">
        <f>H135</f>
        <v>1170.7699999999998</v>
      </c>
      <c r="I235" s="29">
        <f>I135</f>
        <v>1245.7399999999998</v>
      </c>
      <c r="J235" s="47">
        <f>I235-H235</f>
        <v>74.970000000000027</v>
      </c>
    </row>
    <row r="236" spans="1:10" ht="21.9" customHeight="1">
      <c r="A236" s="116"/>
      <c r="B236" s="187"/>
      <c r="C236" s="109"/>
      <c r="D236" s="74" t="s">
        <v>509</v>
      </c>
      <c r="E236" s="29">
        <f>E233</f>
        <v>933.02999999999986</v>
      </c>
      <c r="F236" s="29">
        <f>F233</f>
        <v>860.44999999999993</v>
      </c>
      <c r="G236" s="29">
        <f>G233</f>
        <v>1460.3</v>
      </c>
      <c r="H236" s="29">
        <f>H233</f>
        <v>1608.3999999999999</v>
      </c>
      <c r="I236" s="29">
        <f>I233</f>
        <v>1606.42</v>
      </c>
      <c r="J236" s="47">
        <f>I236-H236</f>
        <v>-1.9799999999997908</v>
      </c>
    </row>
    <row r="237" spans="1:10" ht="21.9" customHeight="1">
      <c r="A237" s="116"/>
      <c r="B237" s="187"/>
      <c r="C237" s="109"/>
      <c r="D237" s="74" t="s">
        <v>176</v>
      </c>
      <c r="E237" s="34">
        <f t="shared" ref="E237:J237" si="4">SUM(E235:E236)</f>
        <v>1679.8799999999997</v>
      </c>
      <c r="F237" s="34">
        <f t="shared" si="4"/>
        <v>1361.56</v>
      </c>
      <c r="G237" s="34">
        <f t="shared" si="4"/>
        <v>2597.12</v>
      </c>
      <c r="H237" s="34">
        <f t="shared" si="4"/>
        <v>2779.1699999999996</v>
      </c>
      <c r="I237" s="34">
        <f t="shared" si="4"/>
        <v>2852.16</v>
      </c>
      <c r="J237" s="220">
        <f t="shared" si="4"/>
        <v>72.990000000000236</v>
      </c>
    </row>
    <row r="238" spans="1:10" ht="21.9" customHeight="1">
      <c r="A238" s="116"/>
      <c r="B238" s="187"/>
      <c r="C238" s="109"/>
      <c r="D238" s="74" t="s">
        <v>510</v>
      </c>
      <c r="E238" s="29">
        <v>652.13</v>
      </c>
      <c r="F238" s="29">
        <f>F6</f>
        <v>499.95</v>
      </c>
      <c r="G238" s="29">
        <v>652.13</v>
      </c>
      <c r="H238" s="29">
        <v>499.95</v>
      </c>
      <c r="I238" s="29">
        <v>641.52</v>
      </c>
      <c r="J238" s="47">
        <f>I238-H238</f>
        <v>141.57</v>
      </c>
    </row>
    <row r="239" spans="1:10" ht="21.9" customHeight="1">
      <c r="A239" s="108"/>
      <c r="B239" s="187"/>
      <c r="C239" s="109"/>
      <c r="D239" s="44" t="s">
        <v>541</v>
      </c>
      <c r="E239" s="41">
        <f t="shared" ref="E239:J239" si="5">SUM(E237:E238)</f>
        <v>2332.0099999999998</v>
      </c>
      <c r="F239" s="41">
        <f t="shared" si="5"/>
        <v>1861.51</v>
      </c>
      <c r="G239" s="41">
        <f t="shared" si="5"/>
        <v>3249.25</v>
      </c>
      <c r="H239" s="41">
        <f t="shared" si="5"/>
        <v>3279.1199999999994</v>
      </c>
      <c r="I239" s="41">
        <f t="shared" si="5"/>
        <v>3493.68</v>
      </c>
      <c r="J239" s="220">
        <f t="shared" si="5"/>
        <v>214.56000000000023</v>
      </c>
    </row>
    <row r="240" spans="1:10" ht="21">
      <c r="A240" s="164"/>
      <c r="B240" s="204"/>
      <c r="C240" s="205"/>
      <c r="D240" s="206"/>
      <c r="E240" s="66"/>
      <c r="F240" s="207"/>
      <c r="G240" s="66"/>
      <c r="H240" s="207"/>
      <c r="I240" s="66"/>
      <c r="J240" s="163"/>
    </row>
    <row r="241" spans="1:10" ht="21">
      <c r="A241" s="164"/>
      <c r="B241" s="204"/>
      <c r="C241" s="205"/>
      <c r="D241" s="206"/>
      <c r="E241" s="66"/>
      <c r="F241" s="207"/>
      <c r="G241" s="66"/>
      <c r="H241" s="207"/>
      <c r="I241" s="66"/>
      <c r="J241" s="163"/>
    </row>
    <row r="242" spans="1:10" ht="21">
      <c r="A242" s="164"/>
      <c r="B242" s="204"/>
      <c r="C242" s="205"/>
      <c r="D242" s="206"/>
      <c r="E242" s="66"/>
      <c r="F242" s="207"/>
      <c r="G242" s="66"/>
      <c r="H242" s="207"/>
      <c r="I242" s="66"/>
      <c r="J242" s="163"/>
    </row>
    <row r="243" spans="1:10" ht="21">
      <c r="A243" s="164"/>
      <c r="B243" s="204"/>
      <c r="C243" s="205"/>
      <c r="D243" s="206"/>
      <c r="E243" s="66"/>
      <c r="F243" s="207"/>
      <c r="G243" s="66"/>
      <c r="H243" s="207"/>
      <c r="I243" s="66"/>
      <c r="J243" s="163"/>
    </row>
    <row r="244" spans="1:10" ht="21">
      <c r="A244" s="164"/>
      <c r="B244" s="204"/>
      <c r="C244" s="205"/>
      <c r="D244" s="206"/>
      <c r="E244" s="66"/>
      <c r="F244" s="207"/>
      <c r="G244" s="66"/>
      <c r="H244" s="207"/>
      <c r="I244" s="66"/>
      <c r="J244" s="163"/>
    </row>
    <row r="245" spans="1:10" ht="21">
      <c r="A245" s="164"/>
      <c r="B245" s="204"/>
      <c r="C245" s="205"/>
      <c r="D245" s="206"/>
      <c r="E245" s="66"/>
      <c r="F245" s="207"/>
      <c r="G245" s="66"/>
      <c r="H245" s="207"/>
      <c r="I245" s="66"/>
      <c r="J245" s="163"/>
    </row>
    <row r="246" spans="1:10" ht="21">
      <c r="A246" s="164"/>
      <c r="B246" s="204"/>
      <c r="C246" s="205"/>
      <c r="D246" s="206"/>
      <c r="E246" s="66"/>
      <c r="F246" s="207"/>
      <c r="G246" s="66"/>
      <c r="H246" s="207"/>
      <c r="I246" s="66"/>
      <c r="J246" s="163"/>
    </row>
    <row r="247" spans="1:10" ht="21">
      <c r="A247" s="164"/>
      <c r="B247" s="204"/>
      <c r="C247" s="205"/>
      <c r="D247" s="206"/>
      <c r="E247" s="66"/>
      <c r="F247" s="207"/>
      <c r="G247" s="66"/>
      <c r="H247" s="207"/>
      <c r="I247" s="66"/>
      <c r="J247" s="163"/>
    </row>
    <row r="248" spans="1:10" ht="21">
      <c r="A248" s="164"/>
      <c r="B248" s="204"/>
      <c r="C248" s="205"/>
      <c r="D248" s="206"/>
      <c r="E248" s="66"/>
      <c r="F248" s="207"/>
      <c r="G248" s="66"/>
      <c r="H248" s="207"/>
      <c r="I248" s="66"/>
      <c r="J248" s="163"/>
    </row>
    <row r="249" spans="1:10" ht="21">
      <c r="A249" s="164"/>
      <c r="B249" s="204"/>
      <c r="C249" s="205"/>
      <c r="D249" s="206"/>
      <c r="E249" s="66"/>
      <c r="F249" s="207"/>
      <c r="G249" s="66"/>
      <c r="H249" s="207"/>
      <c r="I249" s="66"/>
      <c r="J249" s="163"/>
    </row>
    <row r="250" spans="1:10" ht="21">
      <c r="A250" s="164"/>
      <c r="B250" s="204"/>
      <c r="C250" s="205"/>
      <c r="D250" s="206"/>
      <c r="E250" s="66"/>
      <c r="F250" s="207"/>
      <c r="G250" s="66"/>
      <c r="H250" s="207"/>
      <c r="I250" s="66"/>
      <c r="J250" s="163"/>
    </row>
    <row r="251" spans="1:10" ht="21">
      <c r="A251" s="164"/>
      <c r="B251" s="204"/>
      <c r="C251" s="205"/>
      <c r="D251" s="206"/>
      <c r="E251" s="66"/>
      <c r="F251" s="207"/>
      <c r="G251" s="66"/>
      <c r="H251" s="207"/>
      <c r="I251" s="66"/>
      <c r="J251" s="163"/>
    </row>
    <row r="252" spans="1:10" ht="32.25" customHeight="1">
      <c r="A252" s="261" t="s">
        <v>0</v>
      </c>
      <c r="B252" s="261"/>
      <c r="C252" s="261"/>
      <c r="D252" s="261"/>
      <c r="E252" s="261"/>
      <c r="F252" s="261"/>
      <c r="G252" s="261"/>
      <c r="H252" s="261"/>
      <c r="I252" s="261"/>
      <c r="J252" s="261"/>
    </row>
    <row r="253" spans="1:10" ht="29.25" customHeight="1">
      <c r="A253" s="260" t="s">
        <v>574</v>
      </c>
      <c r="B253" s="260"/>
      <c r="C253" s="260"/>
      <c r="D253" s="260"/>
      <c r="E253" s="260"/>
      <c r="F253" s="260"/>
      <c r="G253" s="260"/>
      <c r="H253" s="260"/>
      <c r="I253" s="260"/>
      <c r="J253" s="260"/>
    </row>
    <row r="254" spans="1:10" ht="20.25" customHeight="1">
      <c r="A254" s="237"/>
      <c r="B254" s="193"/>
      <c r="C254" s="237"/>
      <c r="D254" s="237"/>
      <c r="E254" s="237"/>
      <c r="F254" s="237"/>
      <c r="G254" s="237"/>
      <c r="H254" s="237"/>
      <c r="I254" s="237"/>
      <c r="J254" s="230"/>
    </row>
    <row r="255" spans="1:10" ht="20.25" customHeight="1">
      <c r="A255" s="255" t="s">
        <v>1</v>
      </c>
      <c r="B255" s="255" t="s">
        <v>2</v>
      </c>
      <c r="C255" s="255" t="s">
        <v>3</v>
      </c>
      <c r="D255" s="257" t="s">
        <v>4</v>
      </c>
      <c r="E255" s="248" t="s">
        <v>554</v>
      </c>
      <c r="F255" s="248" t="s">
        <v>556</v>
      </c>
      <c r="G255" s="255" t="s">
        <v>558</v>
      </c>
      <c r="H255" s="255" t="s">
        <v>553</v>
      </c>
      <c r="I255" s="255" t="s">
        <v>559</v>
      </c>
      <c r="J255" s="245" t="s">
        <v>6</v>
      </c>
    </row>
    <row r="256" spans="1:10" ht="93" customHeight="1">
      <c r="A256" s="256"/>
      <c r="B256" s="256"/>
      <c r="C256" s="256"/>
      <c r="D256" s="257"/>
      <c r="E256" s="249"/>
      <c r="F256" s="249"/>
      <c r="G256" s="256"/>
      <c r="H256" s="256"/>
      <c r="I256" s="256"/>
      <c r="J256" s="246"/>
    </row>
    <row r="257" spans="1:10" ht="24.75" customHeight="1">
      <c r="A257" s="238">
        <v>1</v>
      </c>
      <c r="B257" s="222">
        <v>2</v>
      </c>
      <c r="C257" s="238">
        <v>3</v>
      </c>
      <c r="D257" s="239">
        <v>4</v>
      </c>
      <c r="E257" s="233">
        <v>5</v>
      </c>
      <c r="F257" s="233">
        <v>6</v>
      </c>
      <c r="G257" s="238">
        <v>7</v>
      </c>
      <c r="H257" s="238">
        <v>8</v>
      </c>
      <c r="I257" s="238">
        <v>9</v>
      </c>
      <c r="J257" s="223">
        <v>10</v>
      </c>
    </row>
    <row r="258" spans="1:10" ht="42">
      <c r="A258" s="126">
        <v>1</v>
      </c>
      <c r="B258" s="194">
        <v>210</v>
      </c>
      <c r="C258" s="28"/>
      <c r="D258" s="44" t="s">
        <v>177</v>
      </c>
      <c r="E258" s="11"/>
      <c r="F258" s="11"/>
      <c r="G258" s="11"/>
      <c r="H258" s="11"/>
      <c r="I258" s="11"/>
      <c r="J258" s="127"/>
    </row>
    <row r="259" spans="1:10" ht="21">
      <c r="A259" s="128"/>
      <c r="B259" s="195"/>
      <c r="C259" s="24">
        <v>10</v>
      </c>
      <c r="D259" s="62" t="s">
        <v>178</v>
      </c>
      <c r="E259" s="25"/>
      <c r="F259" s="11"/>
      <c r="G259" s="11"/>
      <c r="H259" s="11"/>
      <c r="I259" s="11"/>
      <c r="J259" s="127"/>
    </row>
    <row r="260" spans="1:10" ht="21">
      <c r="A260" s="128"/>
      <c r="B260" s="195"/>
      <c r="C260" s="129"/>
      <c r="D260" s="46" t="s">
        <v>179</v>
      </c>
      <c r="E260" s="15">
        <v>6.81</v>
      </c>
      <c r="F260" s="15">
        <v>19.329999999999998</v>
      </c>
      <c r="G260" s="15">
        <v>18.420000000000002</v>
      </c>
      <c r="H260" s="15">
        <v>34.5</v>
      </c>
      <c r="I260" s="15">
        <v>22.35</v>
      </c>
      <c r="J260" s="47">
        <f>I260-H260</f>
        <v>-12.149999999999999</v>
      </c>
    </row>
    <row r="261" spans="1:10" ht="21">
      <c r="A261" s="128"/>
      <c r="B261" s="195"/>
      <c r="C261" s="129"/>
      <c r="D261" s="46" t="s">
        <v>180</v>
      </c>
      <c r="E261" s="15">
        <v>307.86</v>
      </c>
      <c r="F261" s="15">
        <v>282.27</v>
      </c>
      <c r="G261" s="15">
        <v>460.13</v>
      </c>
      <c r="H261" s="15">
        <v>460.13</v>
      </c>
      <c r="I261" s="15">
        <v>421.16</v>
      </c>
      <c r="J261" s="47">
        <f>I261-H261</f>
        <v>-38.96999999999997</v>
      </c>
    </row>
    <row r="262" spans="1:10" ht="21">
      <c r="A262" s="128"/>
      <c r="B262" s="195"/>
      <c r="C262" s="129"/>
      <c r="D262" s="46" t="s">
        <v>181</v>
      </c>
      <c r="E262" s="15"/>
      <c r="F262" s="15"/>
      <c r="G262" s="15"/>
      <c r="H262" s="15"/>
      <c r="I262" s="15"/>
      <c r="J262" s="130"/>
    </row>
    <row r="263" spans="1:10" ht="21">
      <c r="A263" s="131"/>
      <c r="B263" s="196"/>
      <c r="C263" s="132"/>
      <c r="D263" s="84" t="s">
        <v>182</v>
      </c>
      <c r="E263" s="51">
        <v>2.64</v>
      </c>
      <c r="F263" s="51">
        <v>2.37</v>
      </c>
      <c r="G263" s="51">
        <v>4</v>
      </c>
      <c r="H263" s="51">
        <v>4</v>
      </c>
      <c r="I263" s="51">
        <v>4.4000000000000004</v>
      </c>
      <c r="J263" s="47">
        <f>I263-H263</f>
        <v>0.40000000000000036</v>
      </c>
    </row>
    <row r="264" spans="1:10" ht="21">
      <c r="A264" s="128"/>
      <c r="B264" s="195"/>
      <c r="C264" s="24">
        <v>20</v>
      </c>
      <c r="D264" s="44" t="s">
        <v>183</v>
      </c>
      <c r="E264" s="15"/>
      <c r="F264" s="15"/>
      <c r="G264" s="15"/>
      <c r="H264" s="15"/>
      <c r="I264" s="15"/>
      <c r="J264" s="55"/>
    </row>
    <row r="265" spans="1:10" ht="21">
      <c r="A265" s="128"/>
      <c r="B265" s="195"/>
      <c r="C265" s="129"/>
      <c r="D265" s="46" t="s">
        <v>184</v>
      </c>
      <c r="E265" s="15">
        <v>0.16</v>
      </c>
      <c r="F265" s="15"/>
      <c r="G265" s="15">
        <v>0.5</v>
      </c>
      <c r="H265" s="15">
        <v>0.5</v>
      </c>
      <c r="I265" s="15">
        <v>0.5</v>
      </c>
      <c r="J265" s="47">
        <f>I265-H265</f>
        <v>0</v>
      </c>
    </row>
    <row r="266" spans="1:10" ht="21">
      <c r="A266" s="128"/>
      <c r="B266" s="195"/>
      <c r="C266" s="129"/>
      <c r="D266" s="46" t="s">
        <v>185</v>
      </c>
      <c r="E266" s="15"/>
      <c r="F266" s="15"/>
      <c r="G266" s="15"/>
      <c r="H266" s="15"/>
      <c r="I266" s="15"/>
      <c r="J266" s="55"/>
    </row>
    <row r="267" spans="1:10" ht="21">
      <c r="A267" s="128"/>
      <c r="B267" s="195"/>
      <c r="C267" s="129"/>
      <c r="D267" s="46" t="s">
        <v>186</v>
      </c>
      <c r="E267" s="15">
        <v>1.05</v>
      </c>
      <c r="F267" s="15">
        <v>0.97</v>
      </c>
      <c r="G267" s="15">
        <v>2.5</v>
      </c>
      <c r="H267" s="15">
        <v>2.5</v>
      </c>
      <c r="I267" s="15">
        <v>2.5</v>
      </c>
      <c r="J267" s="47">
        <f>I267-H267</f>
        <v>0</v>
      </c>
    </row>
    <row r="268" spans="1:10" ht="21">
      <c r="A268" s="128"/>
      <c r="B268" s="195"/>
      <c r="C268" s="129"/>
      <c r="D268" s="46" t="s">
        <v>187</v>
      </c>
      <c r="E268" s="15"/>
      <c r="F268" s="15"/>
      <c r="G268" s="15"/>
      <c r="H268" s="15"/>
      <c r="I268" s="15"/>
      <c r="J268" s="55"/>
    </row>
    <row r="269" spans="1:10" ht="21">
      <c r="A269" s="128"/>
      <c r="B269" s="195"/>
      <c r="C269" s="129"/>
      <c r="D269" s="46" t="s">
        <v>188</v>
      </c>
      <c r="E269" s="15">
        <v>3.81</v>
      </c>
      <c r="F269" s="15">
        <v>2.61</v>
      </c>
      <c r="G269" s="15">
        <v>4</v>
      </c>
      <c r="H269" s="15">
        <v>4</v>
      </c>
      <c r="I269" s="15">
        <v>5</v>
      </c>
      <c r="J269" s="47">
        <f>I269-H269</f>
        <v>1</v>
      </c>
    </row>
    <row r="270" spans="1:10" ht="21">
      <c r="A270" s="128"/>
      <c r="B270" s="195"/>
      <c r="C270" s="129"/>
      <c r="D270" s="46" t="s">
        <v>189</v>
      </c>
      <c r="E270" s="15"/>
      <c r="F270" s="15"/>
      <c r="G270" s="15"/>
      <c r="H270" s="15"/>
      <c r="I270" s="15"/>
      <c r="J270" s="55"/>
    </row>
    <row r="271" spans="1:10" ht="21">
      <c r="A271" s="128"/>
      <c r="B271" s="195"/>
      <c r="C271" s="129"/>
      <c r="D271" s="46" t="s">
        <v>521</v>
      </c>
      <c r="E271" s="15"/>
      <c r="F271" s="15"/>
      <c r="G271" s="15"/>
      <c r="H271" s="15"/>
      <c r="I271" s="15"/>
      <c r="J271" s="47">
        <f>I271-H271</f>
        <v>0</v>
      </c>
    </row>
    <row r="272" spans="1:10" ht="42">
      <c r="A272" s="108"/>
      <c r="B272" s="187"/>
      <c r="C272" s="24">
        <v>30</v>
      </c>
      <c r="D272" s="44" t="s">
        <v>487</v>
      </c>
      <c r="E272" s="8"/>
      <c r="F272" s="8"/>
      <c r="G272" s="8"/>
      <c r="H272" s="8"/>
      <c r="I272" s="8"/>
      <c r="J272" s="55"/>
    </row>
    <row r="273" spans="1:10" ht="21">
      <c r="A273" s="108"/>
      <c r="B273" s="187"/>
      <c r="C273" s="86"/>
      <c r="D273" s="46" t="s">
        <v>190</v>
      </c>
      <c r="E273" s="8"/>
      <c r="F273" s="8"/>
      <c r="G273" s="8"/>
      <c r="H273" s="8"/>
      <c r="I273" s="8"/>
      <c r="J273" s="55"/>
    </row>
    <row r="274" spans="1:10" ht="21">
      <c r="A274" s="108"/>
      <c r="B274" s="187"/>
      <c r="C274" s="24">
        <v>40</v>
      </c>
      <c r="D274" s="44" t="s">
        <v>191</v>
      </c>
      <c r="E274" s="8"/>
      <c r="F274" s="8"/>
      <c r="G274" s="8"/>
      <c r="H274" s="8"/>
      <c r="I274" s="8"/>
      <c r="J274" s="55"/>
    </row>
    <row r="275" spans="1:10" ht="21">
      <c r="A275" s="108"/>
      <c r="B275" s="187"/>
      <c r="C275" s="129"/>
      <c r="D275" s="46" t="s">
        <v>192</v>
      </c>
      <c r="E275" s="8"/>
      <c r="F275" s="8"/>
      <c r="G275" s="8"/>
      <c r="H275" s="8"/>
      <c r="I275" s="8"/>
      <c r="J275" s="55"/>
    </row>
    <row r="276" spans="1:10" ht="42">
      <c r="A276" s="108"/>
      <c r="B276" s="187"/>
      <c r="C276" s="129"/>
      <c r="D276" s="46" t="s">
        <v>193</v>
      </c>
      <c r="E276" s="45"/>
      <c r="F276" s="45"/>
      <c r="G276" s="45"/>
      <c r="H276" s="45"/>
      <c r="I276" s="45"/>
      <c r="J276" s="55"/>
    </row>
    <row r="277" spans="1:10" ht="21">
      <c r="A277" s="110"/>
      <c r="B277" s="187"/>
      <c r="C277" s="134"/>
      <c r="D277" s="232" t="s">
        <v>194</v>
      </c>
      <c r="E277" s="34">
        <f>SUM(E259:E276)</f>
        <v>322.33000000000004</v>
      </c>
      <c r="F277" s="34">
        <f>SUM(F259:F276)</f>
        <v>307.55</v>
      </c>
      <c r="G277" s="34">
        <f>SUM(G259:G276)</f>
        <v>489.55</v>
      </c>
      <c r="H277" s="34">
        <f>SUM(H259:H276)</f>
        <v>505.63</v>
      </c>
      <c r="I277" s="34">
        <f>SUM(I259:I276)</f>
        <v>455.91</v>
      </c>
      <c r="J277" s="105">
        <f>SUM(J260:J276)</f>
        <v>-49.71999999999997</v>
      </c>
    </row>
    <row r="278" spans="1:10" ht="21">
      <c r="A278" s="135">
        <v>2</v>
      </c>
      <c r="B278" s="175">
        <v>220</v>
      </c>
      <c r="C278" s="67">
        <v>11</v>
      </c>
      <c r="D278" s="44" t="s">
        <v>195</v>
      </c>
      <c r="E278" s="25"/>
      <c r="F278" s="25"/>
      <c r="G278" s="25"/>
      <c r="H278" s="25"/>
      <c r="I278" s="25"/>
      <c r="J278" s="17"/>
    </row>
    <row r="279" spans="1:10" ht="21">
      <c r="A279" s="108"/>
      <c r="B279" s="187"/>
      <c r="C279" s="136"/>
      <c r="D279" s="46" t="s">
        <v>196</v>
      </c>
      <c r="E279" s="25"/>
      <c r="F279" s="25"/>
      <c r="G279" s="25"/>
      <c r="H279" s="25"/>
      <c r="I279" s="25"/>
      <c r="J279" s="17"/>
    </row>
    <row r="280" spans="1:10" ht="21">
      <c r="A280" s="108"/>
      <c r="B280" s="187"/>
      <c r="C280" s="136"/>
      <c r="D280" s="46" t="s">
        <v>197</v>
      </c>
      <c r="E280" s="25"/>
      <c r="F280" s="25"/>
      <c r="G280" s="26">
        <v>0.2</v>
      </c>
      <c r="H280" s="26">
        <v>0.2</v>
      </c>
      <c r="I280" s="26">
        <v>0.2</v>
      </c>
      <c r="J280" s="47">
        <f>I280-H280</f>
        <v>0</v>
      </c>
    </row>
    <row r="281" spans="1:10" ht="21">
      <c r="A281" s="108"/>
      <c r="B281" s="187"/>
      <c r="C281" s="136"/>
      <c r="D281" s="46" t="s">
        <v>198</v>
      </c>
      <c r="E281" s="25"/>
      <c r="F281" s="25"/>
      <c r="G281" s="25"/>
      <c r="H281" s="25"/>
      <c r="I281" s="25"/>
      <c r="J281" s="17"/>
    </row>
    <row r="282" spans="1:10" ht="21">
      <c r="A282" s="108"/>
      <c r="B282" s="187"/>
      <c r="C282" s="24">
        <v>12</v>
      </c>
      <c r="D282" s="44" t="s">
        <v>199</v>
      </c>
      <c r="E282" s="25"/>
      <c r="F282" s="25"/>
      <c r="G282" s="25"/>
      <c r="H282" s="25"/>
      <c r="I282" s="25"/>
      <c r="J282" s="17"/>
    </row>
    <row r="283" spans="1:10" ht="21">
      <c r="A283" s="108"/>
      <c r="B283" s="187"/>
      <c r="C283" s="136"/>
      <c r="D283" s="46" t="s">
        <v>200</v>
      </c>
      <c r="E283" s="15">
        <v>0.61</v>
      </c>
      <c r="F283" s="15">
        <v>0.39</v>
      </c>
      <c r="G283" s="15">
        <v>1</v>
      </c>
      <c r="H283" s="15">
        <v>1</v>
      </c>
      <c r="I283" s="15">
        <v>1</v>
      </c>
      <c r="J283" s="47">
        <f t="shared" ref="J283:J285" si="6">I283-H283</f>
        <v>0</v>
      </c>
    </row>
    <row r="284" spans="1:10" ht="21">
      <c r="A284" s="108"/>
      <c r="B284" s="187"/>
      <c r="C284" s="136"/>
      <c r="D284" s="46" t="s">
        <v>201</v>
      </c>
      <c r="E284" s="15"/>
      <c r="F284" s="15"/>
      <c r="G284" s="15">
        <v>0.4</v>
      </c>
      <c r="H284" s="15">
        <v>0.4</v>
      </c>
      <c r="I284" s="15">
        <v>0.4</v>
      </c>
      <c r="J284" s="47">
        <f t="shared" si="6"/>
        <v>0</v>
      </c>
    </row>
    <row r="285" spans="1:10" ht="21">
      <c r="A285" s="108"/>
      <c r="B285" s="187"/>
      <c r="C285" s="136"/>
      <c r="D285" s="46" t="s">
        <v>202</v>
      </c>
      <c r="E285" s="15"/>
      <c r="F285" s="15"/>
      <c r="G285" s="15">
        <v>0.4</v>
      </c>
      <c r="H285" s="15">
        <v>0.4</v>
      </c>
      <c r="I285" s="15">
        <v>0.4</v>
      </c>
      <c r="J285" s="47">
        <f t="shared" si="6"/>
        <v>0</v>
      </c>
    </row>
    <row r="286" spans="1:10" ht="21">
      <c r="A286" s="108"/>
      <c r="B286" s="187"/>
      <c r="C286" s="24">
        <v>20</v>
      </c>
      <c r="D286" s="44" t="s">
        <v>203</v>
      </c>
      <c r="E286" s="25"/>
      <c r="F286" s="25"/>
      <c r="G286" s="25"/>
      <c r="H286" s="25"/>
      <c r="I286" s="25"/>
      <c r="J286" s="17"/>
    </row>
    <row r="287" spans="1:10" ht="21">
      <c r="A287" s="108"/>
      <c r="B287" s="187"/>
      <c r="C287" s="136"/>
      <c r="D287" s="46" t="s">
        <v>204</v>
      </c>
      <c r="E287" s="25"/>
      <c r="F287" s="25"/>
      <c r="G287" s="25"/>
      <c r="H287" s="25"/>
      <c r="I287" s="25"/>
      <c r="J287" s="17"/>
    </row>
    <row r="288" spans="1:10" ht="21">
      <c r="A288" s="108"/>
      <c r="B288" s="187"/>
      <c r="C288" s="136"/>
      <c r="D288" s="46" t="s">
        <v>205</v>
      </c>
      <c r="E288" s="25">
        <v>0.05</v>
      </c>
      <c r="F288" s="25"/>
      <c r="G288" s="25">
        <v>0.15</v>
      </c>
      <c r="H288" s="25">
        <v>0.15</v>
      </c>
      <c r="I288" s="25">
        <v>0.15</v>
      </c>
      <c r="J288" s="47">
        <f t="shared" ref="J288:J290" si="7">I288-H288</f>
        <v>0</v>
      </c>
    </row>
    <row r="289" spans="1:11" ht="24.75" customHeight="1">
      <c r="A289" s="108"/>
      <c r="B289" s="187"/>
      <c r="C289" s="136"/>
      <c r="D289" s="46" t="s">
        <v>206</v>
      </c>
      <c r="E289" s="26"/>
      <c r="F289" s="26">
        <v>0.28000000000000003</v>
      </c>
      <c r="G289" s="26">
        <v>1</v>
      </c>
      <c r="H289" s="26">
        <v>1</v>
      </c>
      <c r="I289" s="26">
        <v>1</v>
      </c>
      <c r="J289" s="47">
        <f t="shared" si="7"/>
        <v>0</v>
      </c>
    </row>
    <row r="290" spans="1:11" ht="24.75" customHeight="1">
      <c r="A290" s="108"/>
      <c r="B290" s="187"/>
      <c r="C290" s="136"/>
      <c r="D290" s="46" t="s">
        <v>207</v>
      </c>
      <c r="E290" s="25"/>
      <c r="F290" s="25"/>
      <c r="G290" s="25">
        <v>0.15</v>
      </c>
      <c r="H290" s="25">
        <v>0.15</v>
      </c>
      <c r="I290" s="25">
        <v>0.15</v>
      </c>
      <c r="J290" s="47">
        <f t="shared" si="7"/>
        <v>0</v>
      </c>
    </row>
    <row r="291" spans="1:11" ht="23.25" customHeight="1">
      <c r="A291" s="108"/>
      <c r="B291" s="187"/>
      <c r="C291" s="24">
        <v>21</v>
      </c>
      <c r="D291" s="44" t="s">
        <v>208</v>
      </c>
      <c r="E291" s="25"/>
      <c r="F291" s="25"/>
      <c r="G291" s="25"/>
      <c r="H291" s="25"/>
      <c r="I291" s="25"/>
      <c r="J291" s="17"/>
    </row>
    <row r="292" spans="1:11" ht="23.25" customHeight="1">
      <c r="A292" s="108"/>
      <c r="B292" s="187"/>
      <c r="C292" s="136"/>
      <c r="D292" s="46" t="s">
        <v>209</v>
      </c>
      <c r="E292" s="15"/>
      <c r="F292" s="15"/>
      <c r="G292" s="15">
        <v>0.1</v>
      </c>
      <c r="H292" s="15">
        <v>0.1</v>
      </c>
      <c r="I292" s="15">
        <v>0.1</v>
      </c>
      <c r="J292" s="47">
        <f t="shared" ref="J292:J294" si="8">I292-H292</f>
        <v>0</v>
      </c>
    </row>
    <row r="293" spans="1:11" ht="23.25" customHeight="1">
      <c r="A293" s="108"/>
      <c r="B293" s="187"/>
      <c r="C293" s="136"/>
      <c r="D293" s="46" t="s">
        <v>210</v>
      </c>
      <c r="E293" s="15">
        <v>2.11</v>
      </c>
      <c r="F293" s="15">
        <v>1.62</v>
      </c>
      <c r="G293" s="15">
        <v>2.5</v>
      </c>
      <c r="H293" s="15">
        <v>2.5</v>
      </c>
      <c r="I293" s="15">
        <v>2.5</v>
      </c>
      <c r="J293" s="47">
        <f t="shared" si="8"/>
        <v>0</v>
      </c>
    </row>
    <row r="294" spans="1:11" ht="23.25" customHeight="1">
      <c r="A294" s="108"/>
      <c r="B294" s="187"/>
      <c r="C294" s="136"/>
      <c r="D294" s="46" t="s">
        <v>211</v>
      </c>
      <c r="E294" s="15"/>
      <c r="F294" s="15"/>
      <c r="G294" s="15">
        <v>0.3</v>
      </c>
      <c r="H294" s="15">
        <v>0.3</v>
      </c>
      <c r="I294" s="15">
        <v>0.3</v>
      </c>
      <c r="J294" s="47">
        <f t="shared" si="8"/>
        <v>0</v>
      </c>
    </row>
    <row r="295" spans="1:11" ht="22.8">
      <c r="A295" s="108"/>
      <c r="B295" s="187"/>
      <c r="C295" s="24">
        <v>30</v>
      </c>
      <c r="D295" s="44" t="s">
        <v>212</v>
      </c>
      <c r="E295" s="25"/>
      <c r="F295" s="25"/>
      <c r="G295" s="25"/>
      <c r="H295" s="25"/>
      <c r="I295" s="25"/>
      <c r="J295" s="17"/>
      <c r="K295" s="200"/>
    </row>
    <row r="296" spans="1:11" ht="22.8">
      <c r="A296" s="108"/>
      <c r="B296" s="187"/>
      <c r="C296" s="136"/>
      <c r="D296" s="46" t="s">
        <v>213</v>
      </c>
      <c r="E296" s="15">
        <v>0.53</v>
      </c>
      <c r="F296" s="15">
        <v>0.64</v>
      </c>
      <c r="G296" s="15">
        <v>2</v>
      </c>
      <c r="H296" s="15">
        <v>2</v>
      </c>
      <c r="I296" s="15">
        <v>2</v>
      </c>
      <c r="J296" s="47">
        <f t="shared" ref="J296" si="9">I296-H296</f>
        <v>0</v>
      </c>
      <c r="K296" s="200"/>
    </row>
    <row r="297" spans="1:11" ht="22.8">
      <c r="A297" s="108"/>
      <c r="B297" s="187"/>
      <c r="C297" s="136"/>
      <c r="D297" s="46" t="s">
        <v>214</v>
      </c>
      <c r="E297" s="15"/>
      <c r="F297" s="15"/>
      <c r="G297" s="15"/>
      <c r="H297" s="15"/>
      <c r="I297" s="15"/>
      <c r="J297" s="47"/>
      <c r="K297" s="200"/>
    </row>
    <row r="298" spans="1:11" ht="22.8">
      <c r="A298" s="108"/>
      <c r="B298" s="187"/>
      <c r="C298" s="24">
        <v>40</v>
      </c>
      <c r="D298" s="44" t="s">
        <v>215</v>
      </c>
      <c r="E298" s="15"/>
      <c r="F298" s="15"/>
      <c r="G298" s="15"/>
      <c r="H298" s="15"/>
      <c r="I298" s="15"/>
      <c r="J298" s="17"/>
      <c r="K298" s="200"/>
    </row>
    <row r="299" spans="1:11" ht="22.8">
      <c r="A299" s="108"/>
      <c r="B299" s="187"/>
      <c r="C299" s="136"/>
      <c r="D299" s="46" t="s">
        <v>216</v>
      </c>
      <c r="E299" s="15">
        <v>0.37</v>
      </c>
      <c r="F299" s="15">
        <v>0.22</v>
      </c>
      <c r="G299" s="15">
        <v>0.5</v>
      </c>
      <c r="H299" s="15">
        <v>0.5</v>
      </c>
      <c r="I299" s="15">
        <v>0.5</v>
      </c>
      <c r="J299" s="47">
        <f t="shared" ref="J299:J300" si="10">I299-H299</f>
        <v>0</v>
      </c>
      <c r="K299" s="200"/>
    </row>
    <row r="300" spans="1:11" ht="22.8">
      <c r="A300" s="108"/>
      <c r="B300" s="187"/>
      <c r="C300" s="24">
        <v>50</v>
      </c>
      <c r="D300" s="44" t="s">
        <v>217</v>
      </c>
      <c r="E300" s="15">
        <v>0.45</v>
      </c>
      <c r="F300" s="15">
        <v>0.93</v>
      </c>
      <c r="G300" s="15">
        <v>0.6</v>
      </c>
      <c r="H300" s="15">
        <v>1</v>
      </c>
      <c r="I300" s="15">
        <v>1</v>
      </c>
      <c r="J300" s="47">
        <f t="shared" si="10"/>
        <v>0</v>
      </c>
      <c r="K300" s="200"/>
    </row>
    <row r="301" spans="1:11" ht="22.8">
      <c r="A301" s="108"/>
      <c r="B301" s="187"/>
      <c r="C301" s="24">
        <v>51</v>
      </c>
      <c r="D301" s="44" t="s">
        <v>218</v>
      </c>
      <c r="E301" s="15"/>
      <c r="F301" s="15"/>
      <c r="G301" s="15"/>
      <c r="H301" s="15"/>
      <c r="I301" s="15"/>
      <c r="J301" s="61"/>
      <c r="K301" s="200"/>
    </row>
    <row r="302" spans="1:11" ht="22.8">
      <c r="A302" s="108"/>
      <c r="B302" s="187"/>
      <c r="C302" s="111"/>
      <c r="D302" s="46" t="s">
        <v>219</v>
      </c>
      <c r="E302" s="15">
        <v>2.06</v>
      </c>
      <c r="F302" s="15">
        <v>0.79</v>
      </c>
      <c r="G302" s="15">
        <v>2.5</v>
      </c>
      <c r="H302" s="15">
        <v>2.5</v>
      </c>
      <c r="I302" s="15">
        <v>2.5</v>
      </c>
      <c r="J302" s="47">
        <f>I302-H302</f>
        <v>0</v>
      </c>
      <c r="K302" s="200"/>
    </row>
    <row r="303" spans="1:11" ht="22.8">
      <c r="A303" s="108"/>
      <c r="B303" s="187"/>
      <c r="C303" s="111"/>
      <c r="D303" s="46" t="s">
        <v>220</v>
      </c>
      <c r="E303" s="15"/>
      <c r="F303" s="15"/>
      <c r="G303" s="15"/>
      <c r="H303" s="15"/>
      <c r="I303" s="15"/>
      <c r="J303" s="61"/>
      <c r="K303" s="200"/>
    </row>
    <row r="304" spans="1:11" ht="22.8">
      <c r="A304" s="108"/>
      <c r="B304" s="187"/>
      <c r="C304" s="111"/>
      <c r="D304" s="46" t="s">
        <v>221</v>
      </c>
      <c r="E304" s="15"/>
      <c r="F304" s="15"/>
      <c r="G304" s="15"/>
      <c r="H304" s="15"/>
      <c r="I304" s="15"/>
      <c r="J304" s="61"/>
      <c r="K304" s="200"/>
    </row>
    <row r="305" spans="1:11" ht="22.8">
      <c r="A305" s="108"/>
      <c r="B305" s="187"/>
      <c r="C305" s="24">
        <v>52</v>
      </c>
      <c r="D305" s="44" t="s">
        <v>222</v>
      </c>
      <c r="E305" s="15"/>
      <c r="F305" s="15"/>
      <c r="G305" s="15"/>
      <c r="H305" s="15"/>
      <c r="I305" s="15"/>
      <c r="J305" s="61"/>
      <c r="K305" s="200"/>
    </row>
    <row r="306" spans="1:11" ht="22.8">
      <c r="A306" s="108"/>
      <c r="B306" s="187"/>
      <c r="C306" s="111"/>
      <c r="D306" s="46" t="s">
        <v>223</v>
      </c>
      <c r="E306" s="15"/>
      <c r="F306" s="15"/>
      <c r="G306" s="15">
        <v>0.1</v>
      </c>
      <c r="H306" s="15">
        <v>0.1</v>
      </c>
      <c r="I306" s="15">
        <v>0.1</v>
      </c>
      <c r="J306" s="47">
        <f t="shared" ref="J306:J313" si="11">I306-H306</f>
        <v>0</v>
      </c>
      <c r="K306" s="200"/>
    </row>
    <row r="307" spans="1:11" ht="22.8">
      <c r="A307" s="108"/>
      <c r="B307" s="187"/>
      <c r="C307" s="111"/>
      <c r="D307" s="46" t="s">
        <v>224</v>
      </c>
      <c r="E307" s="15"/>
      <c r="F307" s="15"/>
      <c r="G307" s="15">
        <v>0.1</v>
      </c>
      <c r="H307" s="15">
        <v>0.1</v>
      </c>
      <c r="I307" s="15">
        <v>0.1</v>
      </c>
      <c r="J307" s="47">
        <f t="shared" si="11"/>
        <v>0</v>
      </c>
      <c r="K307" s="200"/>
    </row>
    <row r="308" spans="1:11" ht="22.8">
      <c r="A308" s="108"/>
      <c r="B308" s="187"/>
      <c r="C308" s="111"/>
      <c r="D308" s="46" t="s">
        <v>225</v>
      </c>
      <c r="E308" s="15"/>
      <c r="F308" s="15"/>
      <c r="G308" s="15">
        <v>0.5</v>
      </c>
      <c r="H308" s="15">
        <v>0.5</v>
      </c>
      <c r="I308" s="15">
        <v>0.5</v>
      </c>
      <c r="J308" s="47">
        <f t="shared" si="11"/>
        <v>0</v>
      </c>
      <c r="K308" s="200"/>
    </row>
    <row r="309" spans="1:11" ht="22.8">
      <c r="A309" s="108"/>
      <c r="B309" s="187"/>
      <c r="C309" s="24">
        <v>60</v>
      </c>
      <c r="D309" s="44" t="s">
        <v>226</v>
      </c>
      <c r="E309" s="15"/>
      <c r="F309" s="15"/>
      <c r="G309" s="15"/>
      <c r="H309" s="15"/>
      <c r="I309" s="15"/>
      <c r="J309" s="47"/>
      <c r="K309" s="200"/>
    </row>
    <row r="310" spans="1:11" ht="22.8">
      <c r="A310" s="108"/>
      <c r="B310" s="187"/>
      <c r="C310" s="111"/>
      <c r="D310" s="46" t="s">
        <v>227</v>
      </c>
      <c r="E310" s="15"/>
      <c r="F310" s="15"/>
      <c r="G310" s="15">
        <v>0.5</v>
      </c>
      <c r="H310" s="15">
        <v>0.5</v>
      </c>
      <c r="I310" s="15">
        <v>0.5</v>
      </c>
      <c r="J310" s="47">
        <f t="shared" si="11"/>
        <v>0</v>
      </c>
      <c r="K310" s="200"/>
    </row>
    <row r="311" spans="1:11" ht="22.8">
      <c r="A311" s="108"/>
      <c r="B311" s="187"/>
      <c r="C311" s="137"/>
      <c r="D311" s="46" t="s">
        <v>228</v>
      </c>
      <c r="E311" s="15">
        <v>7.52</v>
      </c>
      <c r="F311" s="15">
        <v>6.79</v>
      </c>
      <c r="G311" s="15">
        <v>9</v>
      </c>
      <c r="H311" s="15">
        <v>10</v>
      </c>
      <c r="I311" s="15">
        <v>12</v>
      </c>
      <c r="J311" s="47">
        <f t="shared" si="11"/>
        <v>2</v>
      </c>
      <c r="K311" s="200"/>
    </row>
    <row r="312" spans="1:11" ht="22.8">
      <c r="A312" s="108"/>
      <c r="B312" s="187"/>
      <c r="C312" s="137"/>
      <c r="D312" s="46" t="s">
        <v>229</v>
      </c>
      <c r="E312" s="15"/>
      <c r="F312" s="15"/>
      <c r="G312" s="15">
        <v>2</v>
      </c>
      <c r="H312" s="15">
        <v>2</v>
      </c>
      <c r="I312" s="15">
        <v>2</v>
      </c>
      <c r="J312" s="47">
        <f t="shared" si="11"/>
        <v>0</v>
      </c>
      <c r="K312" s="200"/>
    </row>
    <row r="313" spans="1:11" ht="22.8">
      <c r="A313" s="108"/>
      <c r="B313" s="187"/>
      <c r="C313" s="24">
        <v>61</v>
      </c>
      <c r="D313" s="44" t="s">
        <v>230</v>
      </c>
      <c r="E313" s="15"/>
      <c r="F313" s="15"/>
      <c r="G313" s="15">
        <v>1.5</v>
      </c>
      <c r="H313" s="15">
        <v>1.5</v>
      </c>
      <c r="I313" s="15">
        <v>1.5</v>
      </c>
      <c r="J313" s="61">
        <f t="shared" si="11"/>
        <v>0</v>
      </c>
      <c r="K313" s="200"/>
    </row>
    <row r="314" spans="1:11" ht="22.8">
      <c r="A314" s="108"/>
      <c r="B314" s="187"/>
      <c r="C314" s="24">
        <v>80</v>
      </c>
      <c r="D314" s="44" t="s">
        <v>231</v>
      </c>
      <c r="E314" s="15"/>
      <c r="F314" s="15"/>
      <c r="G314" s="15"/>
      <c r="H314" s="15"/>
      <c r="I314" s="15"/>
      <c r="J314" s="61"/>
      <c r="K314" s="200"/>
    </row>
    <row r="315" spans="1:11" ht="22.8">
      <c r="A315" s="108"/>
      <c r="B315" s="187"/>
      <c r="C315" s="137"/>
      <c r="D315" s="46" t="s">
        <v>232</v>
      </c>
      <c r="E315" s="15"/>
      <c r="F315" s="15">
        <v>0.02</v>
      </c>
      <c r="G315" s="15">
        <v>3</v>
      </c>
      <c r="H315" s="15">
        <v>3</v>
      </c>
      <c r="I315" s="15">
        <v>3.3</v>
      </c>
      <c r="J315" s="47">
        <f t="shared" ref="J315:J317" si="12">I315-H315</f>
        <v>0.29999999999999982</v>
      </c>
      <c r="K315" s="200"/>
    </row>
    <row r="316" spans="1:11" ht="22.8">
      <c r="A316" s="108"/>
      <c r="B316" s="187"/>
      <c r="C316" s="108"/>
      <c r="D316" s="46" t="s">
        <v>233</v>
      </c>
      <c r="E316" s="15">
        <v>26.32</v>
      </c>
      <c r="F316" s="15">
        <f>8.81+0.08+0.03+0.03</f>
        <v>8.9499999999999993</v>
      </c>
      <c r="G316" s="15">
        <v>30</v>
      </c>
      <c r="H316" s="15">
        <v>30</v>
      </c>
      <c r="I316" s="15">
        <v>33</v>
      </c>
      <c r="J316" s="47">
        <f t="shared" si="12"/>
        <v>3</v>
      </c>
      <c r="K316" s="200"/>
    </row>
    <row r="317" spans="1:11" ht="22.8">
      <c r="A317" s="135"/>
      <c r="B317" s="195"/>
      <c r="C317" s="135"/>
      <c r="D317" s="232" t="s">
        <v>234</v>
      </c>
      <c r="E317" s="34">
        <f>SUM(E278:E316)</f>
        <v>40.019999999999996</v>
      </c>
      <c r="F317" s="34">
        <f>SUM(F278:F316)</f>
        <v>20.63</v>
      </c>
      <c r="G317" s="34">
        <f>SUM(G278:G316)</f>
        <v>58.5</v>
      </c>
      <c r="H317" s="34">
        <f>SUM(H278:H316)</f>
        <v>59.9</v>
      </c>
      <c r="I317" s="34">
        <f>SUM(I278:I316)</f>
        <v>65.199999999999989</v>
      </c>
      <c r="J317" s="220">
        <f t="shared" si="12"/>
        <v>5.2999999999999901</v>
      </c>
      <c r="K317" s="200"/>
    </row>
    <row r="318" spans="1:11" ht="21">
      <c r="A318" s="135">
        <v>3</v>
      </c>
      <c r="B318" s="175">
        <v>230</v>
      </c>
      <c r="C318" s="5"/>
      <c r="D318" s="44" t="s">
        <v>235</v>
      </c>
      <c r="E318" s="10"/>
      <c r="F318" s="10"/>
      <c r="G318" s="10"/>
      <c r="H318" s="10"/>
      <c r="I318" s="10"/>
      <c r="J318" s="138"/>
    </row>
    <row r="319" spans="1:11" ht="21">
      <c r="A319" s="4"/>
      <c r="B319" s="173"/>
      <c r="C319" s="24">
        <v>10</v>
      </c>
      <c r="D319" s="44" t="s">
        <v>236</v>
      </c>
      <c r="E319" s="10"/>
      <c r="F319" s="10"/>
      <c r="G319" s="10"/>
      <c r="H319" s="10"/>
      <c r="I319" s="10"/>
      <c r="J319" s="11"/>
    </row>
    <row r="320" spans="1:11" ht="21">
      <c r="A320" s="4"/>
      <c r="B320" s="173"/>
      <c r="C320" s="5"/>
      <c r="D320" s="46" t="s">
        <v>237</v>
      </c>
      <c r="E320" s="15">
        <v>3.46</v>
      </c>
      <c r="F320" s="15">
        <v>2.58</v>
      </c>
      <c r="G320" s="15">
        <v>3.5</v>
      </c>
      <c r="H320" s="15">
        <v>5</v>
      </c>
      <c r="I320" s="15">
        <v>5</v>
      </c>
      <c r="J320" s="47">
        <f t="shared" ref="J320:J321" si="13">I320-H320</f>
        <v>0</v>
      </c>
    </row>
    <row r="321" spans="1:10" ht="21">
      <c r="A321" s="4"/>
      <c r="B321" s="173"/>
      <c r="C321" s="5"/>
      <c r="D321" s="46" t="s">
        <v>238</v>
      </c>
      <c r="E321" s="15"/>
      <c r="F321" s="15"/>
      <c r="G321" s="15">
        <v>1</v>
      </c>
      <c r="H321" s="15">
        <v>1</v>
      </c>
      <c r="I321" s="15">
        <v>1</v>
      </c>
      <c r="J321" s="47">
        <f t="shared" si="13"/>
        <v>0</v>
      </c>
    </row>
    <row r="322" spans="1:10" ht="21">
      <c r="A322" s="108"/>
      <c r="B322" s="187"/>
      <c r="C322" s="24">
        <v>20</v>
      </c>
      <c r="D322" s="62" t="s">
        <v>239</v>
      </c>
      <c r="E322" s="15"/>
      <c r="F322" s="15"/>
      <c r="G322" s="15"/>
      <c r="H322" s="15"/>
      <c r="I322" s="15"/>
      <c r="J322" s="55"/>
    </row>
    <row r="323" spans="1:10" ht="21">
      <c r="A323" s="108"/>
      <c r="B323" s="187"/>
      <c r="C323" s="109"/>
      <c r="D323" s="46" t="s">
        <v>569</v>
      </c>
      <c r="E323" s="15">
        <v>2.92</v>
      </c>
      <c r="F323" s="15">
        <v>3.06</v>
      </c>
      <c r="G323" s="15">
        <v>5</v>
      </c>
      <c r="H323" s="15">
        <v>5</v>
      </c>
      <c r="I323" s="15">
        <v>5.5</v>
      </c>
      <c r="J323" s="47">
        <f t="shared" ref="J323:J326" si="14">I323-H323</f>
        <v>0.5</v>
      </c>
    </row>
    <row r="324" spans="1:10" ht="21">
      <c r="A324" s="108"/>
      <c r="B324" s="187"/>
      <c r="C324" s="109"/>
      <c r="D324" s="46" t="s">
        <v>241</v>
      </c>
      <c r="E324" s="15">
        <v>0.43</v>
      </c>
      <c r="F324" s="15">
        <v>0.32</v>
      </c>
      <c r="G324" s="15">
        <v>1.5</v>
      </c>
      <c r="H324" s="15">
        <v>1.5</v>
      </c>
      <c r="I324" s="15">
        <v>1.5</v>
      </c>
      <c r="J324" s="47">
        <f t="shared" si="14"/>
        <v>0</v>
      </c>
    </row>
    <row r="325" spans="1:10" ht="21">
      <c r="A325" s="108"/>
      <c r="B325" s="187"/>
      <c r="C325" s="24">
        <v>30</v>
      </c>
      <c r="D325" s="44" t="s">
        <v>242</v>
      </c>
      <c r="E325" s="8"/>
      <c r="F325" s="8"/>
      <c r="G325" s="15">
        <v>0.5</v>
      </c>
      <c r="H325" s="15">
        <v>0.5</v>
      </c>
      <c r="I325" s="15">
        <v>0.5</v>
      </c>
      <c r="J325" s="47">
        <f t="shared" si="14"/>
        <v>0</v>
      </c>
    </row>
    <row r="326" spans="1:10" ht="21">
      <c r="A326" s="108"/>
      <c r="B326" s="187"/>
      <c r="C326" s="24">
        <v>40</v>
      </c>
      <c r="D326" s="44" t="s">
        <v>243</v>
      </c>
      <c r="E326" s="8"/>
      <c r="F326" s="8"/>
      <c r="G326" s="15">
        <v>0.5</v>
      </c>
      <c r="H326" s="15">
        <v>0.5</v>
      </c>
      <c r="I326" s="15">
        <v>0.5</v>
      </c>
      <c r="J326" s="47">
        <f t="shared" si="14"/>
        <v>0</v>
      </c>
    </row>
    <row r="327" spans="1:10" ht="24.9" customHeight="1">
      <c r="A327" s="108"/>
      <c r="B327" s="187"/>
      <c r="C327" s="24">
        <v>50</v>
      </c>
      <c r="D327" s="44" t="s">
        <v>244</v>
      </c>
      <c r="E327" s="15"/>
      <c r="F327" s="15"/>
      <c r="G327" s="15"/>
      <c r="H327" s="15"/>
      <c r="I327" s="15"/>
      <c r="J327" s="55"/>
    </row>
    <row r="328" spans="1:10" ht="21">
      <c r="A328" s="108"/>
      <c r="B328" s="187"/>
      <c r="C328" s="111"/>
      <c r="D328" s="46" t="s">
        <v>245</v>
      </c>
      <c r="E328" s="15">
        <v>10.93</v>
      </c>
      <c r="F328" s="15">
        <v>22.53</v>
      </c>
      <c r="G328" s="15">
        <v>80</v>
      </c>
      <c r="H328" s="15">
        <v>80</v>
      </c>
      <c r="I328" s="15">
        <v>80</v>
      </c>
      <c r="J328" s="47">
        <f t="shared" ref="J328:J330" si="15">I328-H328</f>
        <v>0</v>
      </c>
    </row>
    <row r="329" spans="1:10" ht="21">
      <c r="A329" s="108"/>
      <c r="B329" s="187"/>
      <c r="C329" s="111"/>
      <c r="D329" s="46" t="s">
        <v>520</v>
      </c>
      <c r="E329" s="15">
        <v>16.149999999999999</v>
      </c>
      <c r="F329" s="15">
        <v>16.09</v>
      </c>
      <c r="G329" s="15">
        <v>25</v>
      </c>
      <c r="H329" s="15">
        <v>33</v>
      </c>
      <c r="I329" s="15">
        <v>35</v>
      </c>
      <c r="J329" s="47">
        <f t="shared" si="15"/>
        <v>2</v>
      </c>
    </row>
    <row r="330" spans="1:10" ht="21">
      <c r="A330" s="108"/>
      <c r="B330" s="187"/>
      <c r="C330" s="111"/>
      <c r="D330" s="46" t="s">
        <v>246</v>
      </c>
      <c r="E330" s="15">
        <v>20.13</v>
      </c>
      <c r="F330" s="15">
        <v>5.29</v>
      </c>
      <c r="G330" s="15">
        <v>40</v>
      </c>
      <c r="H330" s="15">
        <v>40</v>
      </c>
      <c r="I330" s="15">
        <v>40</v>
      </c>
      <c r="J330" s="47">
        <f t="shared" si="15"/>
        <v>0</v>
      </c>
    </row>
    <row r="331" spans="1:10" ht="21" customHeight="1">
      <c r="A331" s="108"/>
      <c r="B331" s="187"/>
      <c r="C331" s="24">
        <v>51</v>
      </c>
      <c r="D331" s="44" t="s">
        <v>247</v>
      </c>
      <c r="E331" s="15"/>
      <c r="F331" s="15"/>
      <c r="G331" s="15"/>
      <c r="H331" s="15"/>
      <c r="I331" s="15"/>
      <c r="J331" s="55"/>
    </row>
    <row r="332" spans="1:10" ht="21">
      <c r="A332" s="108"/>
      <c r="B332" s="187"/>
      <c r="C332" s="111"/>
      <c r="D332" s="139" t="s">
        <v>248</v>
      </c>
      <c r="E332" s="15">
        <v>1.68</v>
      </c>
      <c r="F332" s="15">
        <v>0.03</v>
      </c>
      <c r="G332" s="15">
        <v>4</v>
      </c>
      <c r="H332" s="15">
        <v>4</v>
      </c>
      <c r="I332" s="15">
        <v>4</v>
      </c>
      <c r="J332" s="47">
        <f t="shared" ref="J332:J343" si="16">I332-H332</f>
        <v>0</v>
      </c>
    </row>
    <row r="333" spans="1:10" ht="21">
      <c r="A333" s="108"/>
      <c r="B333" s="187"/>
      <c r="C333" s="111"/>
      <c r="D333" s="139" t="s">
        <v>249</v>
      </c>
      <c r="E333" s="15" t="s">
        <v>545</v>
      </c>
      <c r="F333" s="15"/>
      <c r="G333" s="15">
        <v>10</v>
      </c>
      <c r="H333" s="15">
        <v>10</v>
      </c>
      <c r="I333" s="15">
        <v>10</v>
      </c>
      <c r="J333" s="47">
        <f t="shared" si="16"/>
        <v>0</v>
      </c>
    </row>
    <row r="334" spans="1:10" ht="21">
      <c r="A334" s="108"/>
      <c r="B334" s="187"/>
      <c r="C334" s="111"/>
      <c r="D334" s="139" t="s">
        <v>250</v>
      </c>
      <c r="E334" s="15"/>
      <c r="F334" s="15"/>
      <c r="G334" s="15">
        <v>5</v>
      </c>
      <c r="H334" s="15">
        <v>5</v>
      </c>
      <c r="I334" s="15">
        <v>8</v>
      </c>
      <c r="J334" s="47">
        <f t="shared" si="16"/>
        <v>3</v>
      </c>
    </row>
    <row r="335" spans="1:10" ht="21">
      <c r="A335" s="108"/>
      <c r="B335" s="187"/>
      <c r="C335" s="111"/>
      <c r="D335" s="139" t="s">
        <v>251</v>
      </c>
      <c r="E335" s="15"/>
      <c r="F335" s="15"/>
      <c r="G335" s="15">
        <v>5</v>
      </c>
      <c r="H335" s="15">
        <v>5</v>
      </c>
      <c r="I335" s="15">
        <v>5</v>
      </c>
      <c r="J335" s="47">
        <f t="shared" si="16"/>
        <v>0</v>
      </c>
    </row>
    <row r="336" spans="1:10" ht="21">
      <c r="A336" s="108"/>
      <c r="B336" s="187"/>
      <c r="C336" s="111"/>
      <c r="D336" s="139" t="s">
        <v>252</v>
      </c>
      <c r="E336" s="15"/>
      <c r="F336" s="15"/>
      <c r="G336" s="15">
        <v>0.2</v>
      </c>
      <c r="H336" s="15">
        <v>0.2</v>
      </c>
      <c r="I336" s="15">
        <v>0.5</v>
      </c>
      <c r="J336" s="61">
        <f t="shared" si="16"/>
        <v>0.3</v>
      </c>
    </row>
    <row r="337" spans="1:10" ht="21">
      <c r="A337" s="108"/>
      <c r="B337" s="187"/>
      <c r="C337" s="111"/>
      <c r="D337" s="139" t="s">
        <v>253</v>
      </c>
      <c r="E337" s="15">
        <v>1</v>
      </c>
      <c r="F337" s="15">
        <v>2.44</v>
      </c>
      <c r="G337" s="15">
        <v>10</v>
      </c>
      <c r="H337" s="15">
        <v>10</v>
      </c>
      <c r="I337" s="15">
        <v>10</v>
      </c>
      <c r="J337" s="47">
        <f t="shared" si="16"/>
        <v>0</v>
      </c>
    </row>
    <row r="338" spans="1:10" ht="21">
      <c r="A338" s="108"/>
      <c r="B338" s="187"/>
      <c r="C338" s="111"/>
      <c r="D338" s="139" t="s">
        <v>254</v>
      </c>
      <c r="E338" s="15"/>
      <c r="F338" s="15"/>
      <c r="G338" s="15">
        <v>10</v>
      </c>
      <c r="H338" s="15">
        <v>10</v>
      </c>
      <c r="I338" s="15">
        <v>10</v>
      </c>
      <c r="J338" s="47">
        <f t="shared" si="16"/>
        <v>0</v>
      </c>
    </row>
    <row r="339" spans="1:10" ht="21">
      <c r="A339" s="108"/>
      <c r="B339" s="187"/>
      <c r="C339" s="111"/>
      <c r="D339" s="139" t="s">
        <v>560</v>
      </c>
      <c r="E339" s="15"/>
      <c r="F339" s="15">
        <v>0.6</v>
      </c>
      <c r="G339" s="15"/>
      <c r="H339" s="15">
        <v>2</v>
      </c>
      <c r="I339" s="15">
        <v>3.5</v>
      </c>
      <c r="J339" s="47">
        <f t="shared" si="16"/>
        <v>1.5</v>
      </c>
    </row>
    <row r="340" spans="1:10" ht="21">
      <c r="A340" s="108"/>
      <c r="B340" s="187"/>
      <c r="C340" s="111"/>
      <c r="D340" s="139" t="s">
        <v>561</v>
      </c>
      <c r="E340" s="15"/>
      <c r="F340" s="15">
        <v>1.44</v>
      </c>
      <c r="G340" s="15"/>
      <c r="H340" s="15">
        <v>3</v>
      </c>
      <c r="I340" s="15">
        <v>5</v>
      </c>
      <c r="J340" s="47">
        <f t="shared" si="16"/>
        <v>2</v>
      </c>
    </row>
    <row r="341" spans="1:10" ht="21">
      <c r="A341" s="108"/>
      <c r="B341" s="187"/>
      <c r="C341" s="24">
        <v>52</v>
      </c>
      <c r="D341" s="44" t="s">
        <v>255</v>
      </c>
      <c r="E341" s="15"/>
      <c r="F341" s="15"/>
      <c r="G341" s="15"/>
      <c r="H341" s="15"/>
      <c r="I341" s="15"/>
      <c r="J341" s="55"/>
    </row>
    <row r="342" spans="1:10" ht="21">
      <c r="A342" s="108"/>
      <c r="B342" s="187"/>
      <c r="C342" s="111"/>
      <c r="D342" s="46" t="s">
        <v>256</v>
      </c>
      <c r="E342" s="15">
        <v>0.74</v>
      </c>
      <c r="F342" s="15">
        <v>2.89</v>
      </c>
      <c r="G342" s="15">
        <v>5</v>
      </c>
      <c r="H342" s="15">
        <v>5</v>
      </c>
      <c r="I342" s="15">
        <v>6</v>
      </c>
      <c r="J342" s="47">
        <f t="shared" si="16"/>
        <v>1</v>
      </c>
    </row>
    <row r="343" spans="1:10" ht="25.5" customHeight="1">
      <c r="A343" s="108"/>
      <c r="B343" s="187"/>
      <c r="C343" s="111"/>
      <c r="D343" s="46" t="s">
        <v>257</v>
      </c>
      <c r="E343" s="15">
        <v>1.1599999999999999</v>
      </c>
      <c r="F343" s="15"/>
      <c r="G343" s="15">
        <v>5</v>
      </c>
      <c r="H343" s="15">
        <v>5</v>
      </c>
      <c r="I343" s="15">
        <v>2.5</v>
      </c>
      <c r="J343" s="47">
        <f t="shared" si="16"/>
        <v>-2.5</v>
      </c>
    </row>
    <row r="344" spans="1:10" ht="25.5" customHeight="1">
      <c r="A344" s="108"/>
      <c r="B344" s="187"/>
      <c r="C344" s="111"/>
      <c r="D344" s="46" t="s">
        <v>14</v>
      </c>
      <c r="E344" s="15"/>
      <c r="F344" s="15"/>
      <c r="G344" s="15"/>
      <c r="H344" s="15"/>
      <c r="I344" s="15"/>
      <c r="J344" s="55"/>
    </row>
    <row r="345" spans="1:10" ht="21">
      <c r="A345" s="108"/>
      <c r="B345" s="187"/>
      <c r="C345" s="24">
        <v>53</v>
      </c>
      <c r="D345" s="44" t="s">
        <v>258</v>
      </c>
      <c r="E345" s="15"/>
      <c r="F345" s="15"/>
      <c r="G345" s="15"/>
      <c r="H345" s="15"/>
      <c r="I345" s="15"/>
      <c r="J345" s="17"/>
    </row>
    <row r="346" spans="1:10" ht="21">
      <c r="A346" s="108"/>
      <c r="B346" s="187"/>
      <c r="C346" s="109"/>
      <c r="D346" s="46" t="s">
        <v>259</v>
      </c>
      <c r="E346" s="15">
        <v>2.23</v>
      </c>
      <c r="F346" s="15">
        <v>1.25</v>
      </c>
      <c r="G346" s="15">
        <v>2.5</v>
      </c>
      <c r="H346" s="15">
        <v>2.5</v>
      </c>
      <c r="I346" s="15">
        <v>3</v>
      </c>
      <c r="J346" s="47">
        <f t="shared" ref="J346:J348" si="17">I346-H346</f>
        <v>0.5</v>
      </c>
    </row>
    <row r="347" spans="1:10" ht="17.25" customHeight="1">
      <c r="A347" s="108"/>
      <c r="B347" s="187"/>
      <c r="C347" s="109"/>
      <c r="D347" s="46" t="s">
        <v>260</v>
      </c>
      <c r="E347" s="15"/>
      <c r="F347" s="15"/>
      <c r="G347" s="15">
        <v>1.5</v>
      </c>
      <c r="H347" s="15">
        <v>1.5</v>
      </c>
      <c r="I347" s="15">
        <v>2</v>
      </c>
      <c r="J347" s="47">
        <f t="shared" si="17"/>
        <v>0.5</v>
      </c>
    </row>
    <row r="348" spans="1:10" ht="21">
      <c r="A348" s="108"/>
      <c r="B348" s="187"/>
      <c r="C348" s="109"/>
      <c r="D348" s="46" t="s">
        <v>261</v>
      </c>
      <c r="E348" s="61"/>
      <c r="F348" s="61"/>
      <c r="G348" s="15">
        <v>0.5</v>
      </c>
      <c r="H348" s="15">
        <v>0.5</v>
      </c>
      <c r="I348" s="15">
        <v>0.5</v>
      </c>
      <c r="J348" s="47">
        <f t="shared" si="17"/>
        <v>0</v>
      </c>
    </row>
    <row r="349" spans="1:10" ht="21">
      <c r="A349" s="108"/>
      <c r="B349" s="187"/>
      <c r="C349" s="24">
        <v>59</v>
      </c>
      <c r="D349" s="44" t="s">
        <v>262</v>
      </c>
      <c r="E349" s="15"/>
      <c r="F349" s="15"/>
      <c r="G349" s="15"/>
      <c r="H349" s="15"/>
      <c r="I349" s="15"/>
      <c r="J349" s="17"/>
    </row>
    <row r="350" spans="1:10" ht="21">
      <c r="A350" s="108"/>
      <c r="B350" s="187"/>
      <c r="C350" s="109"/>
      <c r="D350" s="46" t="s">
        <v>263</v>
      </c>
      <c r="E350" s="15"/>
      <c r="F350" s="15"/>
      <c r="G350" s="15">
        <v>5</v>
      </c>
      <c r="H350" s="15">
        <v>5</v>
      </c>
      <c r="I350" s="15">
        <v>3</v>
      </c>
      <c r="J350" s="47">
        <f t="shared" ref="J350:J355" si="18">I350-H350</f>
        <v>-2</v>
      </c>
    </row>
    <row r="351" spans="1:10" ht="21">
      <c r="A351" s="108"/>
      <c r="B351" s="187"/>
      <c r="C351" s="109"/>
      <c r="D351" s="46" t="s">
        <v>264</v>
      </c>
      <c r="E351" s="15">
        <v>2.8</v>
      </c>
      <c r="F351" s="15"/>
      <c r="G351" s="15">
        <v>0.5</v>
      </c>
      <c r="H351" s="15">
        <v>0.5</v>
      </c>
      <c r="I351" s="15">
        <v>0.7</v>
      </c>
      <c r="J351" s="47">
        <f t="shared" si="18"/>
        <v>0.19999999999999996</v>
      </c>
    </row>
    <row r="352" spans="1:10" ht="42">
      <c r="A352" s="108"/>
      <c r="B352" s="187"/>
      <c r="C352" s="109"/>
      <c r="D352" s="46" t="s">
        <v>265</v>
      </c>
      <c r="E352" s="15"/>
      <c r="F352" s="15"/>
      <c r="G352" s="15">
        <v>1</v>
      </c>
      <c r="H352" s="15">
        <v>1</v>
      </c>
      <c r="I352" s="15">
        <v>1</v>
      </c>
      <c r="J352" s="240">
        <f t="shared" si="18"/>
        <v>0</v>
      </c>
    </row>
    <row r="353" spans="1:10" ht="21">
      <c r="A353" s="108"/>
      <c r="B353" s="187"/>
      <c r="C353" s="109"/>
      <c r="D353" s="46" t="s">
        <v>266</v>
      </c>
      <c r="E353" s="45"/>
      <c r="F353" s="45"/>
      <c r="G353" s="15">
        <v>1</v>
      </c>
      <c r="H353" s="15">
        <v>1</v>
      </c>
      <c r="I353" s="15">
        <v>1</v>
      </c>
      <c r="J353" s="47">
        <f t="shared" si="18"/>
        <v>0</v>
      </c>
    </row>
    <row r="354" spans="1:10" ht="21">
      <c r="A354" s="108"/>
      <c r="B354" s="187"/>
      <c r="C354" s="109"/>
      <c r="D354" s="46" t="s">
        <v>267</v>
      </c>
      <c r="E354" s="15"/>
      <c r="F354" s="15"/>
      <c r="G354" s="15">
        <v>2</v>
      </c>
      <c r="H354" s="15">
        <v>2</v>
      </c>
      <c r="I354" s="15">
        <v>2</v>
      </c>
      <c r="J354" s="47">
        <f t="shared" si="18"/>
        <v>0</v>
      </c>
    </row>
    <row r="355" spans="1:10" ht="29.25" customHeight="1">
      <c r="A355" s="108"/>
      <c r="B355" s="187"/>
      <c r="C355" s="109"/>
      <c r="D355" s="46" t="s">
        <v>268</v>
      </c>
      <c r="E355" s="15"/>
      <c r="F355" s="15"/>
      <c r="G355" s="15">
        <v>2</v>
      </c>
      <c r="H355" s="15">
        <v>3</v>
      </c>
      <c r="I355" s="15">
        <v>3.5</v>
      </c>
      <c r="J355" s="47">
        <f t="shared" si="18"/>
        <v>0.5</v>
      </c>
    </row>
    <row r="356" spans="1:10" ht="21">
      <c r="A356" s="108"/>
      <c r="B356" s="187"/>
      <c r="C356" s="24">
        <v>80</v>
      </c>
      <c r="D356" s="44" t="s">
        <v>269</v>
      </c>
      <c r="E356" s="15"/>
      <c r="F356" s="15"/>
      <c r="G356" s="15"/>
      <c r="H356" s="15"/>
      <c r="I356" s="15"/>
      <c r="J356" s="17"/>
    </row>
    <row r="357" spans="1:10" ht="21">
      <c r="A357" s="108"/>
      <c r="B357" s="187"/>
      <c r="C357" s="111"/>
      <c r="D357" s="46" t="s">
        <v>270</v>
      </c>
      <c r="E357" s="15"/>
      <c r="F357" s="15"/>
      <c r="G357" s="15"/>
      <c r="H357" s="15"/>
      <c r="I357" s="15"/>
      <c r="J357" s="17"/>
    </row>
    <row r="358" spans="1:10" ht="21">
      <c r="A358" s="108"/>
      <c r="B358" s="187"/>
      <c r="C358" s="111"/>
      <c r="D358" s="46" t="s">
        <v>271</v>
      </c>
      <c r="E358" s="15">
        <v>23.36</v>
      </c>
      <c r="F358" s="15">
        <v>3.19</v>
      </c>
      <c r="G358" s="15">
        <v>30</v>
      </c>
      <c r="H358" s="15">
        <v>30</v>
      </c>
      <c r="I358" s="15">
        <v>50</v>
      </c>
      <c r="J358" s="47">
        <f>I358-H358</f>
        <v>20</v>
      </c>
    </row>
    <row r="359" spans="1:10" ht="21">
      <c r="A359" s="108"/>
      <c r="B359" s="187"/>
      <c r="C359" s="111"/>
      <c r="D359" s="46" t="s">
        <v>548</v>
      </c>
      <c r="E359" s="15">
        <v>0.01</v>
      </c>
      <c r="F359" s="15"/>
      <c r="G359" s="15">
        <v>0.17</v>
      </c>
      <c r="H359" s="15">
        <v>0.17</v>
      </c>
      <c r="I359" s="15">
        <v>0.17</v>
      </c>
      <c r="J359" s="47">
        <f>I359-H359</f>
        <v>0</v>
      </c>
    </row>
    <row r="360" spans="1:10" ht="21">
      <c r="A360" s="108"/>
      <c r="B360" s="187"/>
      <c r="C360" s="111"/>
      <c r="D360" s="46" t="s">
        <v>273</v>
      </c>
      <c r="E360" s="15"/>
      <c r="F360" s="15"/>
      <c r="G360" s="15">
        <v>2</v>
      </c>
      <c r="H360" s="15">
        <v>2</v>
      </c>
      <c r="I360" s="15">
        <v>2</v>
      </c>
      <c r="J360" s="47">
        <f t="shared" ref="J360:J362" si="19">I360-H360</f>
        <v>0</v>
      </c>
    </row>
    <row r="361" spans="1:10" ht="21">
      <c r="A361" s="108"/>
      <c r="B361" s="187"/>
      <c r="C361" s="111"/>
      <c r="D361" s="46" t="s">
        <v>274</v>
      </c>
      <c r="E361" s="15">
        <v>0.66</v>
      </c>
      <c r="F361" s="15">
        <v>1.75</v>
      </c>
      <c r="G361" s="15">
        <v>1</v>
      </c>
      <c r="H361" s="15">
        <v>2.5</v>
      </c>
      <c r="I361" s="15">
        <v>2.5</v>
      </c>
      <c r="J361" s="47">
        <f t="shared" si="19"/>
        <v>0</v>
      </c>
    </row>
    <row r="362" spans="1:10" ht="21">
      <c r="A362" s="140"/>
      <c r="B362" s="184"/>
      <c r="C362" s="33"/>
      <c r="D362" s="74" t="s">
        <v>275</v>
      </c>
      <c r="E362" s="34">
        <f>SUM(E318:E361)</f>
        <v>87.659999999999982</v>
      </c>
      <c r="F362" s="34">
        <f>SUM(F318:F361)</f>
        <v>63.459999999999994</v>
      </c>
      <c r="G362" s="34">
        <f>SUM(G318:G361)</f>
        <v>260.37</v>
      </c>
      <c r="H362" s="34">
        <f>SUM(H318:H361)</f>
        <v>277.37</v>
      </c>
      <c r="I362" s="34">
        <f>SUM(I318:I361)</f>
        <v>304.87</v>
      </c>
      <c r="J362" s="220">
        <f t="shared" si="19"/>
        <v>27.5</v>
      </c>
    </row>
    <row r="363" spans="1:10" ht="42">
      <c r="A363" s="135">
        <v>4</v>
      </c>
      <c r="B363" s="175">
        <v>240</v>
      </c>
      <c r="C363" s="36">
        <v>10</v>
      </c>
      <c r="D363" s="44" t="s">
        <v>276</v>
      </c>
      <c r="E363" s="25"/>
      <c r="F363" s="25"/>
      <c r="G363" s="25"/>
      <c r="H363" s="25"/>
      <c r="I363" s="25"/>
      <c r="J363" s="17"/>
    </row>
    <row r="364" spans="1:10" ht="21">
      <c r="A364" s="108"/>
      <c r="B364" s="187"/>
      <c r="C364" s="24">
        <v>20</v>
      </c>
      <c r="D364" s="44" t="s">
        <v>277</v>
      </c>
      <c r="E364" s="25"/>
      <c r="F364" s="25"/>
      <c r="G364" s="25"/>
      <c r="H364" s="25"/>
      <c r="I364" s="25"/>
      <c r="J364" s="17"/>
    </row>
    <row r="365" spans="1:10" ht="21">
      <c r="A365" s="108"/>
      <c r="B365" s="187"/>
      <c r="C365" s="24">
        <v>30</v>
      </c>
      <c r="D365" s="44" t="s">
        <v>278</v>
      </c>
      <c r="E365" s="25"/>
      <c r="F365" s="25"/>
      <c r="G365" s="25"/>
      <c r="H365" s="25"/>
      <c r="I365" s="25"/>
      <c r="J365" s="17"/>
    </row>
    <row r="366" spans="1:10" ht="42">
      <c r="A366" s="108"/>
      <c r="B366" s="187"/>
      <c r="C366" s="24">
        <v>40</v>
      </c>
      <c r="D366" s="44" t="s">
        <v>493</v>
      </c>
      <c r="E366" s="25"/>
      <c r="F366" s="25"/>
      <c r="G366" s="26">
        <v>10</v>
      </c>
      <c r="H366" s="26">
        <v>10</v>
      </c>
      <c r="I366" s="26">
        <v>10</v>
      </c>
      <c r="J366" s="47">
        <f>I366-H366</f>
        <v>0</v>
      </c>
    </row>
    <row r="367" spans="1:10" ht="42">
      <c r="A367" s="108"/>
      <c r="B367" s="187"/>
      <c r="C367" s="24">
        <v>50</v>
      </c>
      <c r="D367" s="44" t="s">
        <v>488</v>
      </c>
      <c r="E367" s="25"/>
      <c r="F367" s="25"/>
      <c r="G367" s="25"/>
      <c r="H367" s="25"/>
      <c r="I367" s="25"/>
      <c r="J367" s="55"/>
    </row>
    <row r="368" spans="1:10" ht="21">
      <c r="A368" s="108"/>
      <c r="B368" s="187"/>
      <c r="C368" s="24"/>
      <c r="D368" s="46" t="s">
        <v>63</v>
      </c>
      <c r="E368" s="25"/>
      <c r="F368" s="25"/>
      <c r="G368" s="25"/>
      <c r="H368" s="25"/>
      <c r="I368" s="25"/>
      <c r="J368" s="55"/>
    </row>
    <row r="369" spans="1:10" ht="21">
      <c r="A369" s="108"/>
      <c r="B369" s="187"/>
      <c r="C369" s="24">
        <v>60</v>
      </c>
      <c r="D369" s="44" t="s">
        <v>489</v>
      </c>
      <c r="E369" s="25"/>
      <c r="F369" s="25"/>
      <c r="G369" s="25"/>
      <c r="H369" s="25"/>
      <c r="I369" s="25"/>
      <c r="J369" s="55"/>
    </row>
    <row r="370" spans="1:10" ht="21">
      <c r="A370" s="108"/>
      <c r="B370" s="187"/>
      <c r="C370" s="24">
        <v>70</v>
      </c>
      <c r="D370" s="44" t="s">
        <v>490</v>
      </c>
      <c r="E370" s="25"/>
      <c r="F370" s="25"/>
      <c r="G370" s="25"/>
      <c r="H370" s="25"/>
      <c r="I370" s="25"/>
      <c r="J370" s="55"/>
    </row>
    <row r="371" spans="1:10" ht="63">
      <c r="A371" s="108"/>
      <c r="B371" s="187"/>
      <c r="C371" s="24">
        <v>80</v>
      </c>
      <c r="D371" s="44" t="s">
        <v>494</v>
      </c>
      <c r="E371" s="25"/>
      <c r="F371" s="25"/>
      <c r="G371" s="25"/>
      <c r="H371" s="25"/>
      <c r="I371" s="25"/>
      <c r="J371" s="55"/>
    </row>
    <row r="372" spans="1:10" ht="21">
      <c r="A372" s="140"/>
      <c r="B372" s="184"/>
      <c r="C372" s="33"/>
      <c r="D372" s="33" t="s">
        <v>279</v>
      </c>
      <c r="E372" s="54"/>
      <c r="F372" s="54"/>
      <c r="G372" s="54">
        <f>SUM(G366:G371)</f>
        <v>10</v>
      </c>
      <c r="H372" s="54">
        <f>SUM(H366:H371)</f>
        <v>10</v>
      </c>
      <c r="I372" s="54">
        <f>SUM(I366:I371)</f>
        <v>10</v>
      </c>
      <c r="J372" s="220">
        <f t="shared" ref="J372:J375" si="20">I372-H372</f>
        <v>0</v>
      </c>
    </row>
    <row r="373" spans="1:10" ht="21">
      <c r="A373" s="135">
        <v>5</v>
      </c>
      <c r="B373" s="175">
        <v>250</v>
      </c>
      <c r="C373" s="67">
        <v>10</v>
      </c>
      <c r="D373" s="74" t="s">
        <v>491</v>
      </c>
      <c r="E373" s="141"/>
      <c r="F373" s="141"/>
      <c r="G373" s="26">
        <v>2</v>
      </c>
      <c r="H373" s="26">
        <v>2</v>
      </c>
      <c r="I373" s="26">
        <v>2</v>
      </c>
      <c r="J373" s="47">
        <f t="shared" si="20"/>
        <v>0</v>
      </c>
    </row>
    <row r="374" spans="1:10" ht="27" customHeight="1">
      <c r="A374" s="108"/>
      <c r="B374" s="187"/>
      <c r="C374" s="24">
        <v>20</v>
      </c>
      <c r="D374" s="74" t="s">
        <v>492</v>
      </c>
      <c r="E374" s="26">
        <v>4.43</v>
      </c>
      <c r="F374" s="26">
        <v>5.93</v>
      </c>
      <c r="G374" s="26">
        <v>10</v>
      </c>
      <c r="H374" s="26">
        <v>11</v>
      </c>
      <c r="I374" s="26">
        <v>12</v>
      </c>
      <c r="J374" s="47">
        <f t="shared" si="20"/>
        <v>1</v>
      </c>
    </row>
    <row r="375" spans="1:10" ht="42">
      <c r="A375" s="108"/>
      <c r="B375" s="187"/>
      <c r="C375" s="24">
        <v>30</v>
      </c>
      <c r="D375" s="74" t="s">
        <v>280</v>
      </c>
      <c r="E375" s="26"/>
      <c r="F375" s="26"/>
      <c r="G375" s="26">
        <v>2</v>
      </c>
      <c r="H375" s="26">
        <v>2</v>
      </c>
      <c r="I375" s="26">
        <v>2</v>
      </c>
      <c r="J375" s="47">
        <f t="shared" si="20"/>
        <v>0</v>
      </c>
    </row>
    <row r="376" spans="1:10" ht="21">
      <c r="A376" s="116"/>
      <c r="B376" s="187"/>
      <c r="C376" s="142"/>
      <c r="D376" s="142" t="s">
        <v>281</v>
      </c>
      <c r="E376" s="34">
        <f>SUM(E373:E375)</f>
        <v>4.43</v>
      </c>
      <c r="F376" s="34">
        <f>SUM(F373:F375)</f>
        <v>5.93</v>
      </c>
      <c r="G376" s="34">
        <f>SUM(G373:G375)</f>
        <v>14</v>
      </c>
      <c r="H376" s="34">
        <f>SUM(H373:H375)</f>
        <v>15</v>
      </c>
      <c r="I376" s="34">
        <f>SUM(I373:I375)</f>
        <v>16</v>
      </c>
      <c r="J376" s="220">
        <f>I376-H376</f>
        <v>1</v>
      </c>
    </row>
    <row r="377" spans="1:10" ht="41.25" customHeight="1">
      <c r="A377" s="135">
        <v>6</v>
      </c>
      <c r="B377" s="175">
        <v>260</v>
      </c>
      <c r="C377" s="232">
        <v>10</v>
      </c>
      <c r="D377" s="74" t="s">
        <v>495</v>
      </c>
      <c r="E377" s="25"/>
      <c r="F377" s="25"/>
      <c r="G377" s="25"/>
      <c r="H377" s="25"/>
      <c r="I377" s="25"/>
      <c r="J377" s="17"/>
    </row>
    <row r="378" spans="1:10" ht="21">
      <c r="A378" s="108"/>
      <c r="B378" s="187"/>
      <c r="C378" s="234">
        <v>20</v>
      </c>
      <c r="D378" s="74" t="s">
        <v>282</v>
      </c>
      <c r="E378" s="25"/>
      <c r="F378" s="25"/>
      <c r="G378" s="25"/>
      <c r="H378" s="25"/>
      <c r="I378" s="25"/>
      <c r="J378" s="17"/>
    </row>
    <row r="379" spans="1:10" ht="21">
      <c r="A379" s="108"/>
      <c r="B379" s="187"/>
      <c r="C379" s="234">
        <v>30</v>
      </c>
      <c r="D379" s="74" t="s">
        <v>283</v>
      </c>
      <c r="E379" s="25"/>
      <c r="F379" s="25"/>
      <c r="G379" s="25"/>
      <c r="H379" s="25"/>
      <c r="I379" s="25"/>
      <c r="J379" s="17"/>
    </row>
    <row r="380" spans="1:10" ht="21">
      <c r="A380" s="140"/>
      <c r="B380" s="184"/>
      <c r="C380" s="33"/>
      <c r="D380" s="74" t="s">
        <v>284</v>
      </c>
      <c r="E380" s="54"/>
      <c r="F380" s="54"/>
      <c r="G380" s="54"/>
      <c r="H380" s="54"/>
      <c r="I380" s="54"/>
      <c r="J380" s="17"/>
    </row>
    <row r="381" spans="1:10" ht="21">
      <c r="A381" s="135">
        <v>7</v>
      </c>
      <c r="B381" s="175">
        <v>271</v>
      </c>
      <c r="C381" s="33"/>
      <c r="D381" s="74" t="s">
        <v>285</v>
      </c>
      <c r="E381" s="144"/>
      <c r="F381" s="144"/>
      <c r="G381" s="144"/>
      <c r="H381" s="144"/>
      <c r="I381" s="144"/>
      <c r="J381" s="17"/>
    </row>
    <row r="382" spans="1:10" ht="21">
      <c r="A382" s="140"/>
      <c r="B382" s="184"/>
      <c r="C382" s="24">
        <v>30</v>
      </c>
      <c r="D382" s="75" t="s">
        <v>286</v>
      </c>
      <c r="E382" s="144"/>
      <c r="F382" s="144"/>
      <c r="G382" s="144"/>
      <c r="H382" s="144"/>
      <c r="I382" s="144"/>
      <c r="J382" s="17"/>
    </row>
    <row r="383" spans="1:10" ht="21">
      <c r="A383" s="140"/>
      <c r="B383" s="184"/>
      <c r="C383" s="33"/>
      <c r="D383" s="76" t="s">
        <v>287</v>
      </c>
      <c r="E383" s="48"/>
      <c r="F383" s="48"/>
      <c r="G383" s="15">
        <v>1.5</v>
      </c>
      <c r="H383" s="15">
        <v>1.5</v>
      </c>
      <c r="I383" s="15">
        <v>1.5</v>
      </c>
      <c r="J383" s="47">
        <f t="shared" ref="J383:J384" si="21">I383-H383</f>
        <v>0</v>
      </c>
    </row>
    <row r="384" spans="1:10" ht="21">
      <c r="A384" s="140"/>
      <c r="B384" s="184"/>
      <c r="C384" s="33"/>
      <c r="D384" s="76" t="s">
        <v>288</v>
      </c>
      <c r="E384" s="15"/>
      <c r="F384" s="15">
        <v>0.09</v>
      </c>
      <c r="G384" s="15">
        <v>1</v>
      </c>
      <c r="H384" s="15">
        <v>1</v>
      </c>
      <c r="I384" s="15">
        <v>1</v>
      </c>
      <c r="J384" s="47">
        <f t="shared" si="21"/>
        <v>0</v>
      </c>
    </row>
    <row r="385" spans="1:10" ht="21">
      <c r="A385" s="140"/>
      <c r="B385" s="184"/>
      <c r="C385" s="33"/>
      <c r="D385" s="76" t="s">
        <v>289</v>
      </c>
      <c r="E385" s="15"/>
      <c r="F385" s="15"/>
      <c r="G385" s="15"/>
      <c r="H385" s="15"/>
      <c r="I385" s="15"/>
      <c r="J385" s="55"/>
    </row>
    <row r="386" spans="1:10" ht="21">
      <c r="A386" s="140"/>
      <c r="B386" s="184"/>
      <c r="C386" s="33"/>
      <c r="D386" s="76" t="s">
        <v>290</v>
      </c>
      <c r="E386" s="15"/>
      <c r="F386" s="15"/>
      <c r="G386" s="15"/>
      <c r="H386" s="15"/>
      <c r="I386" s="15"/>
      <c r="J386" s="55"/>
    </row>
    <row r="387" spans="1:10" ht="21">
      <c r="A387" s="140"/>
      <c r="B387" s="184"/>
      <c r="C387" s="33"/>
      <c r="D387" s="76" t="s">
        <v>291</v>
      </c>
      <c r="E387" s="15"/>
      <c r="F387" s="15"/>
      <c r="G387" s="15">
        <v>15</v>
      </c>
      <c r="H387" s="15">
        <v>15</v>
      </c>
      <c r="I387" s="15">
        <v>15</v>
      </c>
      <c r="J387" s="47">
        <f>I387-H387</f>
        <v>0</v>
      </c>
    </row>
    <row r="388" spans="1:10" ht="21">
      <c r="A388" s="140"/>
      <c r="B388" s="184"/>
      <c r="C388" s="33"/>
      <c r="D388" s="76" t="s">
        <v>292</v>
      </c>
      <c r="E388" s="15"/>
      <c r="F388" s="15"/>
      <c r="G388" s="15"/>
      <c r="H388" s="15"/>
      <c r="I388" s="15"/>
      <c r="J388" s="55"/>
    </row>
    <row r="389" spans="1:10" ht="21">
      <c r="A389" s="140"/>
      <c r="B389" s="184"/>
      <c r="C389" s="33"/>
      <c r="D389" s="76" t="s">
        <v>527</v>
      </c>
      <c r="E389" s="15"/>
      <c r="F389" s="15"/>
      <c r="G389" s="15">
        <v>4</v>
      </c>
      <c r="H389" s="15">
        <v>4</v>
      </c>
      <c r="I389" s="15">
        <v>4</v>
      </c>
      <c r="J389" s="47">
        <f>I389-H389</f>
        <v>0</v>
      </c>
    </row>
    <row r="390" spans="1:10" ht="18" customHeight="1">
      <c r="A390" s="108"/>
      <c r="B390" s="187"/>
      <c r="C390" s="142"/>
      <c r="D390" s="76" t="s">
        <v>294</v>
      </c>
      <c r="E390" s="15"/>
      <c r="F390" s="15"/>
      <c r="G390" s="15"/>
      <c r="H390" s="15"/>
      <c r="I390" s="15"/>
      <c r="J390" s="55"/>
    </row>
    <row r="391" spans="1:10" ht="21">
      <c r="A391" s="108"/>
      <c r="B391" s="187"/>
      <c r="C391" s="142"/>
      <c r="D391" s="74" t="s">
        <v>295</v>
      </c>
      <c r="E391" s="34">
        <f>SUM(E382:E390)</f>
        <v>0</v>
      </c>
      <c r="F391" s="34">
        <f>SUM(F382:F390)</f>
        <v>0.09</v>
      </c>
      <c r="G391" s="34">
        <f>SUM(G383:G390)</f>
        <v>21.5</v>
      </c>
      <c r="H391" s="34">
        <f>SUM(H383:H390)</f>
        <v>21.5</v>
      </c>
      <c r="I391" s="34">
        <f>SUM(I383:I390)</f>
        <v>21.5</v>
      </c>
      <c r="J391" s="220">
        <f>I391-H391</f>
        <v>0</v>
      </c>
    </row>
    <row r="392" spans="1:10" ht="21">
      <c r="A392" s="135">
        <v>8</v>
      </c>
      <c r="B392" s="175">
        <v>280</v>
      </c>
      <c r="C392" s="142">
        <v>30</v>
      </c>
      <c r="D392" s="75" t="s">
        <v>549</v>
      </c>
      <c r="E392" s="8">
        <v>4.04</v>
      </c>
      <c r="F392" s="15">
        <f>0.11+0.63+0.14</f>
        <v>0.88</v>
      </c>
      <c r="G392" s="15">
        <v>3</v>
      </c>
      <c r="H392" s="15">
        <v>3</v>
      </c>
      <c r="I392" s="15">
        <v>3</v>
      </c>
      <c r="J392" s="47">
        <f>I392-H392</f>
        <v>0</v>
      </c>
    </row>
    <row r="393" spans="1:10" ht="21">
      <c r="A393" s="135"/>
      <c r="B393" s="175"/>
      <c r="C393" s="142"/>
      <c r="D393" s="74" t="s">
        <v>297</v>
      </c>
      <c r="E393" s="41">
        <f>SUM(E392)</f>
        <v>4.04</v>
      </c>
      <c r="F393" s="41">
        <f>SUM(F392)</f>
        <v>0.88</v>
      </c>
      <c r="G393" s="41">
        <f>SUM(G392)</f>
        <v>3</v>
      </c>
      <c r="H393" s="41">
        <f>SUM(H392)</f>
        <v>3</v>
      </c>
      <c r="I393" s="41">
        <f>SUM(I392)</f>
        <v>3</v>
      </c>
      <c r="J393" s="47">
        <f>I393-H393</f>
        <v>0</v>
      </c>
    </row>
    <row r="394" spans="1:10" ht="21">
      <c r="A394" s="135">
        <v>9</v>
      </c>
      <c r="B394" s="175">
        <v>330</v>
      </c>
      <c r="C394" s="126"/>
      <c r="D394" s="44" t="s">
        <v>298</v>
      </c>
      <c r="E394" s="10"/>
      <c r="F394" s="10"/>
      <c r="G394" s="10"/>
      <c r="H394" s="10"/>
      <c r="I394" s="10"/>
      <c r="J394" s="145"/>
    </row>
    <row r="395" spans="1:10" ht="18" customHeight="1">
      <c r="A395" s="4"/>
      <c r="B395" s="173"/>
      <c r="C395" s="24">
        <v>10</v>
      </c>
      <c r="D395" s="44" t="s">
        <v>299</v>
      </c>
      <c r="E395" s="10"/>
      <c r="F395" s="10"/>
      <c r="G395" s="10"/>
      <c r="H395" s="10"/>
      <c r="I395" s="10"/>
      <c r="J395" s="145"/>
    </row>
    <row r="396" spans="1:10" ht="18" customHeight="1">
      <c r="A396" s="4"/>
      <c r="B396" s="173"/>
      <c r="C396" s="24">
        <v>20</v>
      </c>
      <c r="D396" s="44" t="s">
        <v>300</v>
      </c>
      <c r="E396" s="10"/>
      <c r="F396" s="10"/>
      <c r="G396" s="10"/>
      <c r="H396" s="10"/>
      <c r="I396" s="10"/>
      <c r="J396" s="145"/>
    </row>
    <row r="397" spans="1:10" ht="16.5" customHeight="1">
      <c r="A397" s="4"/>
      <c r="B397" s="173"/>
      <c r="C397" s="24">
        <v>30</v>
      </c>
      <c r="D397" s="46"/>
      <c r="E397" s="10"/>
      <c r="F397" s="10"/>
      <c r="G397" s="10"/>
      <c r="H397" s="10"/>
      <c r="I397" s="10"/>
      <c r="J397" s="145"/>
    </row>
    <row r="398" spans="1:10" ht="21">
      <c r="A398" s="4"/>
      <c r="B398" s="173"/>
      <c r="C398" s="24">
        <v>40</v>
      </c>
      <c r="D398" s="46"/>
      <c r="E398" s="10"/>
      <c r="F398" s="10"/>
      <c r="G398" s="10"/>
      <c r="H398" s="10"/>
      <c r="I398" s="10"/>
      <c r="J398" s="145"/>
    </row>
    <row r="399" spans="1:10" ht="21">
      <c r="A399" s="4"/>
      <c r="B399" s="173"/>
      <c r="C399" s="24">
        <v>50</v>
      </c>
      <c r="D399" s="44" t="s">
        <v>301</v>
      </c>
      <c r="E399" s="10"/>
      <c r="F399" s="10"/>
      <c r="G399" s="10"/>
      <c r="H399" s="10"/>
      <c r="I399" s="10"/>
      <c r="J399" s="145"/>
    </row>
    <row r="400" spans="1:10" ht="18" customHeight="1">
      <c r="A400" s="4"/>
      <c r="B400" s="173"/>
      <c r="C400" s="126"/>
      <c r="D400" s="46" t="s">
        <v>302</v>
      </c>
      <c r="E400" s="10"/>
      <c r="F400" s="10"/>
      <c r="G400" s="29">
        <v>20</v>
      </c>
      <c r="H400" s="29">
        <v>20</v>
      </c>
      <c r="I400" s="29">
        <v>25</v>
      </c>
      <c r="J400" s="47">
        <f>I400-H400</f>
        <v>5</v>
      </c>
    </row>
    <row r="401" spans="1:11" ht="17.25" customHeight="1">
      <c r="A401" s="4"/>
      <c r="B401" s="173"/>
      <c r="C401" s="24">
        <v>60</v>
      </c>
      <c r="D401" s="46"/>
      <c r="E401" s="10"/>
      <c r="F401" s="10"/>
      <c r="G401" s="10"/>
      <c r="H401" s="29"/>
      <c r="I401" s="29"/>
      <c r="J401" s="145"/>
    </row>
    <row r="402" spans="1:11" ht="17.25" customHeight="1">
      <c r="A402" s="4"/>
      <c r="B402" s="173"/>
      <c r="C402" s="24">
        <v>70</v>
      </c>
      <c r="D402" s="46"/>
      <c r="E402" s="10"/>
      <c r="F402" s="10"/>
      <c r="G402" s="10"/>
      <c r="H402" s="10"/>
      <c r="I402" s="10"/>
      <c r="J402" s="145"/>
    </row>
    <row r="403" spans="1:11" ht="18.75" customHeight="1">
      <c r="A403" s="4"/>
      <c r="B403" s="173"/>
      <c r="C403" s="24">
        <v>80</v>
      </c>
      <c r="D403" s="46"/>
      <c r="E403" s="10"/>
      <c r="F403" s="10"/>
      <c r="G403" s="10"/>
      <c r="H403" s="10"/>
      <c r="I403" s="10"/>
      <c r="J403" s="145"/>
    </row>
    <row r="404" spans="1:11" ht="21">
      <c r="A404" s="116"/>
      <c r="B404" s="187"/>
      <c r="C404" s="116"/>
      <c r="D404" s="75" t="s">
        <v>303</v>
      </c>
      <c r="E404" s="54"/>
      <c r="F404" s="54"/>
      <c r="G404" s="34">
        <f>SUM(G400:G403)</f>
        <v>20</v>
      </c>
      <c r="H404" s="34">
        <f>SUM(H400:H403)</f>
        <v>20</v>
      </c>
      <c r="I404" s="34">
        <f>SUM(I400:I403)</f>
        <v>25</v>
      </c>
      <c r="J404" s="220">
        <f>I404-H404</f>
        <v>5</v>
      </c>
    </row>
    <row r="405" spans="1:11" ht="21">
      <c r="A405" s="135">
        <v>10</v>
      </c>
      <c r="B405" s="175">
        <v>331</v>
      </c>
      <c r="C405" s="3"/>
      <c r="D405" s="75" t="s">
        <v>304</v>
      </c>
      <c r="E405" s="10"/>
      <c r="F405" s="10"/>
      <c r="G405" s="10"/>
      <c r="H405" s="10"/>
      <c r="I405" s="10"/>
      <c r="J405" s="145"/>
    </row>
    <row r="406" spans="1:11" ht="21">
      <c r="A406" s="4"/>
      <c r="B406" s="173"/>
      <c r="C406" s="24">
        <v>10</v>
      </c>
      <c r="D406" s="46" t="s">
        <v>535</v>
      </c>
      <c r="E406" s="10">
        <v>0.65</v>
      </c>
      <c r="F406" s="10"/>
      <c r="G406" s="29">
        <v>8</v>
      </c>
      <c r="H406" s="29">
        <v>8</v>
      </c>
      <c r="I406" s="29">
        <v>3</v>
      </c>
      <c r="J406" s="47">
        <f t="shared" ref="J406:J408" si="22">I406-H406</f>
        <v>-5</v>
      </c>
    </row>
    <row r="407" spans="1:11" ht="21">
      <c r="A407" s="4"/>
      <c r="B407" s="173"/>
      <c r="C407" s="24"/>
      <c r="D407" s="46" t="s">
        <v>536</v>
      </c>
      <c r="E407" s="10">
        <v>1.48</v>
      </c>
      <c r="F407" s="10"/>
      <c r="G407" s="29">
        <v>3.2</v>
      </c>
      <c r="H407" s="29">
        <v>3.2</v>
      </c>
      <c r="I407" s="29">
        <v>2</v>
      </c>
      <c r="J407" s="47">
        <f t="shared" si="22"/>
        <v>-1.2000000000000002</v>
      </c>
    </row>
    <row r="408" spans="1:11" ht="21">
      <c r="A408" s="4"/>
      <c r="B408" s="173"/>
      <c r="C408" s="24">
        <v>20</v>
      </c>
      <c r="D408" s="46" t="s">
        <v>537</v>
      </c>
      <c r="E408" s="10">
        <v>0.14000000000000001</v>
      </c>
      <c r="F408" s="10"/>
      <c r="G408" s="29">
        <v>2</v>
      </c>
      <c r="H408" s="29">
        <v>2</v>
      </c>
      <c r="I408" s="29">
        <v>2</v>
      </c>
      <c r="J408" s="47">
        <f t="shared" si="22"/>
        <v>0</v>
      </c>
    </row>
    <row r="409" spans="1:11" ht="21">
      <c r="A409" s="4"/>
      <c r="B409" s="173"/>
      <c r="C409" s="24">
        <v>30</v>
      </c>
      <c r="D409" s="46"/>
      <c r="E409" s="10"/>
      <c r="F409" s="10"/>
      <c r="G409" s="10"/>
      <c r="H409" s="10"/>
      <c r="I409" s="10"/>
      <c r="J409" s="145"/>
    </row>
    <row r="410" spans="1:11" ht="21">
      <c r="A410" s="4"/>
      <c r="B410" s="173"/>
      <c r="C410" s="24">
        <v>40</v>
      </c>
      <c r="D410" s="46"/>
      <c r="E410" s="10"/>
      <c r="F410" s="10"/>
      <c r="G410" s="10"/>
      <c r="H410" s="10"/>
      <c r="I410" s="10"/>
      <c r="J410" s="145"/>
    </row>
    <row r="411" spans="1:11" ht="21">
      <c r="A411" s="4"/>
      <c r="B411" s="173"/>
      <c r="C411" s="24">
        <v>50</v>
      </c>
      <c r="D411" s="46"/>
      <c r="E411" s="10"/>
      <c r="F411" s="10"/>
      <c r="G411" s="10"/>
      <c r="H411" s="10"/>
      <c r="I411" s="10"/>
      <c r="J411" s="145"/>
    </row>
    <row r="412" spans="1:11" ht="21">
      <c r="A412" s="4"/>
      <c r="B412" s="173"/>
      <c r="C412" s="24">
        <v>60</v>
      </c>
      <c r="D412" s="46"/>
      <c r="E412" s="10"/>
      <c r="F412" s="10"/>
      <c r="G412" s="10"/>
      <c r="H412" s="10"/>
      <c r="I412" s="10"/>
      <c r="J412" s="145"/>
    </row>
    <row r="413" spans="1:11" ht="15.75" customHeight="1">
      <c r="A413" s="4"/>
      <c r="B413" s="173"/>
      <c r="C413" s="24">
        <v>70</v>
      </c>
      <c r="D413" s="46"/>
      <c r="E413" s="10"/>
      <c r="F413" s="10"/>
      <c r="G413" s="10"/>
      <c r="H413" s="10"/>
      <c r="I413" s="10"/>
      <c r="J413" s="145"/>
    </row>
    <row r="414" spans="1:11" ht="15.75" customHeight="1">
      <c r="A414" s="4"/>
      <c r="B414" s="173"/>
      <c r="C414" s="24">
        <v>80</v>
      </c>
      <c r="D414" s="46"/>
      <c r="E414" s="10"/>
      <c r="F414" s="10"/>
      <c r="G414" s="10"/>
      <c r="H414" s="10"/>
      <c r="I414" s="10"/>
      <c r="J414" s="145"/>
    </row>
    <row r="415" spans="1:11" ht="21">
      <c r="A415" s="4"/>
      <c r="B415" s="173"/>
      <c r="C415" s="126"/>
      <c r="D415" s="3" t="s">
        <v>305</v>
      </c>
      <c r="E415" s="34">
        <f>SUM(E405:E414)</f>
        <v>2.27</v>
      </c>
      <c r="F415" s="34">
        <f>SUM(F405:F414)</f>
        <v>0</v>
      </c>
      <c r="G415" s="34">
        <f>SUM(G406:G414)</f>
        <v>13.2</v>
      </c>
      <c r="H415" s="34">
        <f>SUM(H406:H414)</f>
        <v>13.2</v>
      </c>
      <c r="I415" s="34">
        <f>SUM(I406:I414)</f>
        <v>7</v>
      </c>
      <c r="J415" s="34">
        <f>SUM(J406:J414)</f>
        <v>-6.2</v>
      </c>
    </row>
    <row r="416" spans="1:11" ht="22.8">
      <c r="A416" s="4">
        <v>11</v>
      </c>
      <c r="B416" s="175">
        <v>340</v>
      </c>
      <c r="C416" s="24">
        <v>10</v>
      </c>
      <c r="D416" s="74" t="s">
        <v>306</v>
      </c>
      <c r="E416" s="10"/>
      <c r="F416" s="10"/>
      <c r="G416" s="10"/>
      <c r="H416" s="10"/>
      <c r="I416" s="10"/>
      <c r="J416" s="145"/>
      <c r="K416" s="200"/>
    </row>
    <row r="417" spans="1:11" ht="22.8">
      <c r="A417" s="4"/>
      <c r="B417" s="173"/>
      <c r="C417" s="126"/>
      <c r="D417" s="76" t="s">
        <v>567</v>
      </c>
      <c r="E417" s="29">
        <v>92.78</v>
      </c>
      <c r="F417" s="29">
        <f>21.58+9.56</f>
        <v>31.14</v>
      </c>
      <c r="G417" s="29">
        <v>100</v>
      </c>
      <c r="H417" s="29">
        <v>100</v>
      </c>
      <c r="I417" s="29">
        <v>120</v>
      </c>
      <c r="J417" s="47">
        <f t="shared" ref="J417:J418" si="23">I417-H417</f>
        <v>20</v>
      </c>
      <c r="K417" s="200"/>
    </row>
    <row r="418" spans="1:11" ht="22.8">
      <c r="A418" s="4"/>
      <c r="B418" s="173"/>
      <c r="C418" s="126"/>
      <c r="D418" s="3" t="s">
        <v>308</v>
      </c>
      <c r="E418" s="34">
        <f>SUM(E417)</f>
        <v>92.78</v>
      </c>
      <c r="F418" s="34">
        <f>SUM(F417)</f>
        <v>31.14</v>
      </c>
      <c r="G418" s="34">
        <f>SUM(G417)</f>
        <v>100</v>
      </c>
      <c r="H418" s="34">
        <f>SUM(H417)</f>
        <v>100</v>
      </c>
      <c r="I418" s="34">
        <f>SUM(I417)</f>
        <v>120</v>
      </c>
      <c r="J418" s="220">
        <f t="shared" si="23"/>
        <v>20</v>
      </c>
      <c r="K418" s="200"/>
    </row>
    <row r="419" spans="1:11" ht="22.8">
      <c r="A419" s="135">
        <v>12</v>
      </c>
      <c r="B419" s="175">
        <v>350</v>
      </c>
      <c r="C419" s="109"/>
      <c r="D419" s="74" t="s">
        <v>309</v>
      </c>
      <c r="E419" s="25"/>
      <c r="F419" s="25"/>
      <c r="G419" s="25"/>
      <c r="H419" s="25"/>
      <c r="I419" s="25"/>
      <c r="J419" s="17"/>
      <c r="K419" s="200"/>
    </row>
    <row r="420" spans="1:11" ht="22.8">
      <c r="A420" s="135"/>
      <c r="B420" s="175"/>
      <c r="C420" s="24">
        <v>10</v>
      </c>
      <c r="D420" s="76" t="s">
        <v>532</v>
      </c>
      <c r="E420" s="25">
        <v>0.14000000000000001</v>
      </c>
      <c r="F420" s="26">
        <v>0.4</v>
      </c>
      <c r="G420" s="26">
        <v>3</v>
      </c>
      <c r="H420" s="26">
        <v>3</v>
      </c>
      <c r="I420" s="26">
        <v>3</v>
      </c>
      <c r="J420" s="47">
        <f t="shared" ref="J420:J422" si="24">I420-H420</f>
        <v>0</v>
      </c>
      <c r="K420" s="200"/>
    </row>
    <row r="421" spans="1:11" ht="22.8">
      <c r="A421" s="135"/>
      <c r="B421" s="175"/>
      <c r="C421" s="24"/>
      <c r="D421" s="76" t="s">
        <v>524</v>
      </c>
      <c r="E421" s="25"/>
      <c r="F421" s="25"/>
      <c r="G421" s="25">
        <v>1.17</v>
      </c>
      <c r="H421" s="25">
        <v>1.17</v>
      </c>
      <c r="I421" s="25">
        <v>1.17</v>
      </c>
      <c r="J421" s="47">
        <f t="shared" si="24"/>
        <v>0</v>
      </c>
      <c r="K421" s="200"/>
    </row>
    <row r="422" spans="1:11" ht="22.8">
      <c r="A422" s="135"/>
      <c r="B422" s="175"/>
      <c r="C422" s="24"/>
      <c r="D422" s="76" t="s">
        <v>531</v>
      </c>
      <c r="E422" s="26">
        <v>15</v>
      </c>
      <c r="F422" s="25"/>
      <c r="G422" s="26">
        <v>15</v>
      </c>
      <c r="H422" s="26">
        <v>15</v>
      </c>
      <c r="I422" s="26">
        <v>15</v>
      </c>
      <c r="J422" s="47">
        <f t="shared" si="24"/>
        <v>0</v>
      </c>
      <c r="K422" s="200"/>
    </row>
    <row r="423" spans="1:11" ht="22.8">
      <c r="A423" s="135"/>
      <c r="B423" s="175"/>
      <c r="C423" s="24">
        <v>11</v>
      </c>
      <c r="D423" s="76" t="s">
        <v>444</v>
      </c>
      <c r="E423" s="26">
        <v>6.71</v>
      </c>
      <c r="F423" s="26">
        <v>4.03</v>
      </c>
      <c r="G423" s="26"/>
      <c r="H423" s="26"/>
      <c r="I423" s="26"/>
      <c r="J423" s="47"/>
      <c r="K423" s="200"/>
    </row>
    <row r="424" spans="1:11" ht="22.8">
      <c r="A424" s="135"/>
      <c r="B424" s="175"/>
      <c r="C424" s="24">
        <v>20</v>
      </c>
      <c r="D424" s="76" t="s">
        <v>445</v>
      </c>
      <c r="E424" s="26">
        <v>99.48</v>
      </c>
      <c r="F424" s="26">
        <v>87.62</v>
      </c>
      <c r="G424" s="26"/>
      <c r="H424" s="26"/>
      <c r="I424" s="26"/>
      <c r="J424" s="47"/>
      <c r="K424" s="200"/>
    </row>
    <row r="425" spans="1:11" ht="22.8">
      <c r="A425" s="135"/>
      <c r="B425" s="175"/>
      <c r="C425" s="24"/>
      <c r="D425" s="46" t="s">
        <v>155</v>
      </c>
      <c r="E425" s="26">
        <v>7.67</v>
      </c>
      <c r="F425" s="26">
        <v>5.73</v>
      </c>
      <c r="G425" s="26"/>
      <c r="H425" s="26"/>
      <c r="I425" s="26"/>
      <c r="J425" s="47"/>
      <c r="K425" s="200"/>
    </row>
    <row r="426" spans="1:11" ht="22.8">
      <c r="A426" s="135"/>
      <c r="B426" s="175"/>
      <c r="C426" s="24"/>
      <c r="D426" s="46" t="s">
        <v>156</v>
      </c>
      <c r="E426" s="26"/>
      <c r="F426" s="26"/>
      <c r="G426" s="26"/>
      <c r="H426" s="26"/>
      <c r="I426" s="26"/>
      <c r="J426" s="47"/>
      <c r="K426" s="200"/>
    </row>
    <row r="427" spans="1:11" ht="22.8">
      <c r="A427" s="135"/>
      <c r="B427" s="175"/>
      <c r="C427" s="24"/>
      <c r="D427" s="46" t="s">
        <v>157</v>
      </c>
      <c r="E427" s="26">
        <v>22.07</v>
      </c>
      <c r="F427" s="26">
        <v>17.03</v>
      </c>
      <c r="G427" s="26"/>
      <c r="H427" s="26"/>
      <c r="I427" s="26"/>
      <c r="J427" s="17"/>
      <c r="K427" s="200"/>
    </row>
    <row r="428" spans="1:11" ht="22.8">
      <c r="A428" s="108"/>
      <c r="B428" s="197"/>
      <c r="C428" s="24">
        <v>30</v>
      </c>
      <c r="D428" s="75" t="s">
        <v>310</v>
      </c>
      <c r="E428" s="25"/>
      <c r="F428" s="25"/>
      <c r="G428" s="25"/>
      <c r="H428" s="25"/>
      <c r="I428" s="25"/>
      <c r="J428" s="17"/>
      <c r="K428" s="200"/>
    </row>
    <row r="429" spans="1:11" ht="27" customHeight="1">
      <c r="A429" s="108"/>
      <c r="B429" s="197"/>
      <c r="C429" s="109"/>
      <c r="D429" s="76" t="s">
        <v>311</v>
      </c>
      <c r="E429" s="26"/>
      <c r="F429" s="26"/>
      <c r="G429" s="26"/>
      <c r="H429" s="26"/>
      <c r="I429" s="26"/>
      <c r="J429" s="47"/>
      <c r="K429" s="200"/>
    </row>
    <row r="430" spans="1:11" ht="27" customHeight="1">
      <c r="A430" s="108"/>
      <c r="B430" s="197"/>
      <c r="C430" s="109"/>
      <c r="D430" s="76" t="s">
        <v>446</v>
      </c>
      <c r="E430" s="26">
        <v>9.2200000000000006</v>
      </c>
      <c r="F430" s="26">
        <f>1.51+0.96+1.1</f>
        <v>3.57</v>
      </c>
      <c r="G430" s="26"/>
      <c r="H430" s="26"/>
      <c r="I430" s="26"/>
      <c r="J430" s="47">
        <f>I430-H430</f>
        <v>0</v>
      </c>
      <c r="K430" s="200"/>
    </row>
    <row r="431" spans="1:11" ht="27" customHeight="1">
      <c r="A431" s="108"/>
      <c r="B431" s="197"/>
      <c r="C431" s="109"/>
      <c r="D431" s="76" t="s">
        <v>312</v>
      </c>
      <c r="E431" s="26"/>
      <c r="F431" s="26"/>
      <c r="G431" s="26"/>
      <c r="H431" s="26"/>
      <c r="I431" s="26"/>
      <c r="J431" s="47"/>
      <c r="K431" s="200"/>
    </row>
    <row r="432" spans="1:11" ht="27" customHeight="1">
      <c r="A432" s="108"/>
      <c r="B432" s="197"/>
      <c r="C432" s="109"/>
      <c r="D432" s="76" t="s">
        <v>313</v>
      </c>
      <c r="E432" s="26">
        <v>14</v>
      </c>
      <c r="F432" s="26">
        <f>1.56+1.06+2.19</f>
        <v>4.8100000000000005</v>
      </c>
      <c r="G432" s="26"/>
      <c r="H432" s="26"/>
      <c r="I432" s="26"/>
      <c r="J432" s="47">
        <f>I432-H432</f>
        <v>0</v>
      </c>
      <c r="K432" s="200"/>
    </row>
    <row r="433" spans="1:11" ht="27" customHeight="1">
      <c r="A433" s="108"/>
      <c r="B433" s="197"/>
      <c r="C433" s="109"/>
      <c r="D433" s="76" t="s">
        <v>314</v>
      </c>
      <c r="E433" s="26"/>
      <c r="F433" s="26"/>
      <c r="G433" s="26"/>
      <c r="H433" s="26"/>
      <c r="I433" s="26"/>
      <c r="J433" s="47"/>
      <c r="K433" s="200"/>
    </row>
    <row r="434" spans="1:11" ht="27" customHeight="1">
      <c r="A434" s="108"/>
      <c r="B434" s="197"/>
      <c r="C434" s="109"/>
      <c r="D434" s="76" t="s">
        <v>315</v>
      </c>
      <c r="E434" s="26">
        <v>16.600000000000001</v>
      </c>
      <c r="F434" s="26">
        <f>2.3+1.64+3.29</f>
        <v>7.2299999999999995</v>
      </c>
      <c r="G434" s="26"/>
      <c r="H434" s="26"/>
      <c r="I434" s="26"/>
      <c r="J434" s="47">
        <f>I434-H434</f>
        <v>0</v>
      </c>
      <c r="K434" s="200"/>
    </row>
    <row r="435" spans="1:11" ht="27" customHeight="1">
      <c r="A435" s="108"/>
      <c r="B435" s="197"/>
      <c r="C435" s="109"/>
      <c r="D435" s="76" t="s">
        <v>316</v>
      </c>
      <c r="E435" s="26"/>
      <c r="F435" s="26"/>
      <c r="G435" s="26"/>
      <c r="H435" s="26"/>
      <c r="I435" s="26"/>
      <c r="J435" s="47"/>
      <c r="K435" s="200"/>
    </row>
    <row r="436" spans="1:11" ht="27" customHeight="1">
      <c r="A436" s="108"/>
      <c r="B436" s="197"/>
      <c r="C436" s="109"/>
      <c r="D436" s="76" t="s">
        <v>317</v>
      </c>
      <c r="E436" s="26">
        <v>10.64</v>
      </c>
      <c r="F436" s="26">
        <f>2.1+1.26+1.1</f>
        <v>4.4600000000000009</v>
      </c>
      <c r="G436" s="26"/>
      <c r="H436" s="26"/>
      <c r="I436" s="26"/>
      <c r="J436" s="47">
        <f>I436-H436</f>
        <v>0</v>
      </c>
      <c r="K436" s="200"/>
    </row>
    <row r="437" spans="1:11" ht="21" customHeight="1">
      <c r="A437" s="116"/>
      <c r="B437" s="197"/>
      <c r="C437" s="142"/>
      <c r="D437" s="74" t="s">
        <v>318</v>
      </c>
      <c r="E437" s="34">
        <f>SUM(E419:E436)</f>
        <v>201.52999999999997</v>
      </c>
      <c r="F437" s="34">
        <f>SUM(F419:F436)</f>
        <v>134.88000000000002</v>
      </c>
      <c r="G437" s="34">
        <f>SUM(G420:G436)</f>
        <v>19.170000000000002</v>
      </c>
      <c r="H437" s="34">
        <f>SUM(H420:H436)</f>
        <v>19.170000000000002</v>
      </c>
      <c r="I437" s="34">
        <f>SUM(I420:I436)</f>
        <v>19.170000000000002</v>
      </c>
      <c r="J437" s="220">
        <f>I437-H437</f>
        <v>0</v>
      </c>
      <c r="K437" s="200"/>
    </row>
    <row r="438" spans="1:11" ht="22.8">
      <c r="A438" s="116"/>
      <c r="B438" s="197"/>
      <c r="C438" s="142"/>
      <c r="D438" s="74"/>
      <c r="E438" s="34"/>
      <c r="F438" s="34"/>
      <c r="G438" s="34"/>
      <c r="H438" s="34"/>
      <c r="I438" s="34"/>
      <c r="J438" s="47"/>
      <c r="K438" s="200"/>
    </row>
    <row r="439" spans="1:11" ht="22.8">
      <c r="A439" s="108"/>
      <c r="B439" s="197"/>
      <c r="C439" s="109"/>
      <c r="D439" s="74" t="s">
        <v>319</v>
      </c>
      <c r="E439" s="26"/>
      <c r="F439" s="26"/>
      <c r="G439" s="26"/>
      <c r="H439" s="26"/>
      <c r="I439" s="26"/>
      <c r="J439" s="47"/>
      <c r="K439" s="200"/>
    </row>
    <row r="440" spans="1:11" ht="22.8">
      <c r="A440" s="108"/>
      <c r="B440" s="175">
        <v>210</v>
      </c>
      <c r="C440" s="86"/>
      <c r="D440" s="76" t="s">
        <v>320</v>
      </c>
      <c r="E440" s="34">
        <f>E277</f>
        <v>322.33000000000004</v>
      </c>
      <c r="F440" s="34">
        <f>F277</f>
        <v>307.55</v>
      </c>
      <c r="G440" s="34">
        <f>G277</f>
        <v>489.55</v>
      </c>
      <c r="H440" s="34">
        <f>H277</f>
        <v>505.63</v>
      </c>
      <c r="I440" s="34">
        <f>I277</f>
        <v>455.91</v>
      </c>
      <c r="J440" s="47">
        <f t="shared" ref="J440:J452" si="25">I440-H440</f>
        <v>-49.71999999999997</v>
      </c>
      <c r="K440" s="200"/>
    </row>
    <row r="441" spans="1:11" ht="22.8">
      <c r="A441" s="108"/>
      <c r="B441" s="175">
        <v>220</v>
      </c>
      <c r="C441" s="86"/>
      <c r="D441" s="76" t="s">
        <v>321</v>
      </c>
      <c r="E441" s="34">
        <f>E317</f>
        <v>40.019999999999996</v>
      </c>
      <c r="F441" s="34">
        <f>F317</f>
        <v>20.63</v>
      </c>
      <c r="G441" s="34">
        <f>G317</f>
        <v>58.5</v>
      </c>
      <c r="H441" s="34">
        <f>H317</f>
        <v>59.9</v>
      </c>
      <c r="I441" s="34">
        <f>I317</f>
        <v>65.199999999999989</v>
      </c>
      <c r="J441" s="47">
        <f t="shared" si="25"/>
        <v>5.2999999999999901</v>
      </c>
      <c r="K441" s="200"/>
    </row>
    <row r="442" spans="1:11" ht="22.8">
      <c r="A442" s="108"/>
      <c r="B442" s="175">
        <v>230</v>
      </c>
      <c r="C442" s="86"/>
      <c r="D442" s="76" t="s">
        <v>322</v>
      </c>
      <c r="E442" s="34">
        <f>E362</f>
        <v>87.659999999999982</v>
      </c>
      <c r="F442" s="34">
        <f>F362</f>
        <v>63.459999999999994</v>
      </c>
      <c r="G442" s="34">
        <f>G362</f>
        <v>260.37</v>
      </c>
      <c r="H442" s="34">
        <f>H362</f>
        <v>277.37</v>
      </c>
      <c r="I442" s="34">
        <f>I362</f>
        <v>304.87</v>
      </c>
      <c r="J442" s="47">
        <f t="shared" si="25"/>
        <v>27.5</v>
      </c>
      <c r="K442" s="200"/>
    </row>
    <row r="443" spans="1:11" ht="22.8">
      <c r="A443" s="108"/>
      <c r="B443" s="175">
        <v>240</v>
      </c>
      <c r="C443" s="86"/>
      <c r="D443" s="76" t="s">
        <v>323</v>
      </c>
      <c r="E443" s="143">
        <f>E372</f>
        <v>0</v>
      </c>
      <c r="F443" s="143">
        <f>F372</f>
        <v>0</v>
      </c>
      <c r="G443" s="143">
        <f>G372</f>
        <v>10</v>
      </c>
      <c r="H443" s="143">
        <f>H372</f>
        <v>10</v>
      </c>
      <c r="I443" s="143">
        <f>I372</f>
        <v>10</v>
      </c>
      <c r="J443" s="47">
        <f t="shared" si="25"/>
        <v>0</v>
      </c>
      <c r="K443" s="200"/>
    </row>
    <row r="444" spans="1:11" ht="22.8">
      <c r="A444" s="108"/>
      <c r="B444" s="175">
        <v>250</v>
      </c>
      <c r="C444" s="86"/>
      <c r="D444" s="76" t="s">
        <v>324</v>
      </c>
      <c r="E444" s="208">
        <f>E376</f>
        <v>4.43</v>
      </c>
      <c r="F444" s="208">
        <f>F376</f>
        <v>5.93</v>
      </c>
      <c r="G444" s="208">
        <f>G376</f>
        <v>14</v>
      </c>
      <c r="H444" s="208">
        <f>H376</f>
        <v>15</v>
      </c>
      <c r="I444" s="208">
        <f>I376</f>
        <v>16</v>
      </c>
      <c r="J444" s="47">
        <f t="shared" si="25"/>
        <v>1</v>
      </c>
      <c r="K444" s="200"/>
    </row>
    <row r="445" spans="1:11" ht="22.8">
      <c r="A445" s="108"/>
      <c r="B445" s="175">
        <v>260</v>
      </c>
      <c r="C445" s="86"/>
      <c r="D445" s="76" t="s">
        <v>325</v>
      </c>
      <c r="E445" s="208">
        <f>E380</f>
        <v>0</v>
      </c>
      <c r="F445" s="208">
        <f>F380</f>
        <v>0</v>
      </c>
      <c r="G445" s="208">
        <f>G380</f>
        <v>0</v>
      </c>
      <c r="H445" s="208">
        <f>H380</f>
        <v>0</v>
      </c>
      <c r="I445" s="208">
        <f>I380</f>
        <v>0</v>
      </c>
      <c r="J445" s="47">
        <f t="shared" si="25"/>
        <v>0</v>
      </c>
      <c r="K445" s="200"/>
    </row>
    <row r="446" spans="1:11" ht="22.8">
      <c r="A446" s="108"/>
      <c r="B446" s="175">
        <v>271</v>
      </c>
      <c r="C446" s="86"/>
      <c r="D446" s="76" t="s">
        <v>326</v>
      </c>
      <c r="E446" s="34">
        <f>E391</f>
        <v>0</v>
      </c>
      <c r="F446" s="34">
        <f>F391</f>
        <v>0.09</v>
      </c>
      <c r="G446" s="34">
        <f>G391</f>
        <v>21.5</v>
      </c>
      <c r="H446" s="34">
        <f>H391</f>
        <v>21.5</v>
      </c>
      <c r="I446" s="34">
        <f>I391</f>
        <v>21.5</v>
      </c>
      <c r="J446" s="47">
        <f t="shared" si="25"/>
        <v>0</v>
      </c>
      <c r="K446" s="200"/>
    </row>
    <row r="447" spans="1:11" ht="22.8">
      <c r="A447" s="108"/>
      <c r="B447" s="175">
        <v>280</v>
      </c>
      <c r="C447" s="86"/>
      <c r="D447" s="76" t="s">
        <v>327</v>
      </c>
      <c r="E447" s="143">
        <f>E393</f>
        <v>4.04</v>
      </c>
      <c r="F447" s="143">
        <f>F393</f>
        <v>0.88</v>
      </c>
      <c r="G447" s="143">
        <f>G393</f>
        <v>3</v>
      </c>
      <c r="H447" s="143">
        <f>H393</f>
        <v>3</v>
      </c>
      <c r="I447" s="143">
        <f>I393</f>
        <v>3</v>
      </c>
      <c r="J447" s="47">
        <f t="shared" si="25"/>
        <v>0</v>
      </c>
      <c r="K447" s="200"/>
    </row>
    <row r="448" spans="1:11" ht="22.8">
      <c r="A448" s="108"/>
      <c r="B448" s="175">
        <v>330</v>
      </c>
      <c r="C448" s="86"/>
      <c r="D448" s="76" t="s">
        <v>328</v>
      </c>
      <c r="E448" s="143">
        <f>E404</f>
        <v>0</v>
      </c>
      <c r="F448" s="143">
        <f>F404</f>
        <v>0</v>
      </c>
      <c r="G448" s="143">
        <f>G404</f>
        <v>20</v>
      </c>
      <c r="H448" s="143">
        <f>H404</f>
        <v>20</v>
      </c>
      <c r="I448" s="143">
        <f>I404</f>
        <v>25</v>
      </c>
      <c r="J448" s="47">
        <f t="shared" si="25"/>
        <v>5</v>
      </c>
      <c r="K448" s="200"/>
    </row>
    <row r="449" spans="1:11" ht="22.8">
      <c r="A449" s="108"/>
      <c r="B449" s="175">
        <v>331</v>
      </c>
      <c r="C449" s="86"/>
      <c r="D449" s="76" t="s">
        <v>329</v>
      </c>
      <c r="E449" s="143">
        <f>E415</f>
        <v>2.27</v>
      </c>
      <c r="F449" s="143">
        <f>F415</f>
        <v>0</v>
      </c>
      <c r="G449" s="143">
        <f>G415</f>
        <v>13.2</v>
      </c>
      <c r="H449" s="143">
        <f>H415</f>
        <v>13.2</v>
      </c>
      <c r="I449" s="143">
        <f>I415</f>
        <v>7</v>
      </c>
      <c r="J449" s="47">
        <f t="shared" si="25"/>
        <v>-6.1999999999999993</v>
      </c>
      <c r="K449" s="200"/>
    </row>
    <row r="450" spans="1:11" ht="22.8">
      <c r="A450" s="108"/>
      <c r="B450" s="175">
        <v>340</v>
      </c>
      <c r="C450" s="86"/>
      <c r="D450" s="76" t="s">
        <v>306</v>
      </c>
      <c r="E450" s="34">
        <f>E418</f>
        <v>92.78</v>
      </c>
      <c r="F450" s="34">
        <f>F418</f>
        <v>31.14</v>
      </c>
      <c r="G450" s="34">
        <f>G418</f>
        <v>100</v>
      </c>
      <c r="H450" s="34">
        <f>H418</f>
        <v>100</v>
      </c>
      <c r="I450" s="34">
        <f>I418</f>
        <v>120</v>
      </c>
      <c r="J450" s="47">
        <f t="shared" si="25"/>
        <v>20</v>
      </c>
      <c r="K450" s="200"/>
    </row>
    <row r="451" spans="1:11" ht="22.8">
      <c r="A451" s="108"/>
      <c r="B451" s="175">
        <v>350</v>
      </c>
      <c r="C451" s="86"/>
      <c r="D451" s="76" t="s">
        <v>330</v>
      </c>
      <c r="E451" s="34">
        <f>E437</f>
        <v>201.52999999999997</v>
      </c>
      <c r="F451" s="34">
        <f>F437</f>
        <v>134.88000000000002</v>
      </c>
      <c r="G451" s="34">
        <f>G437</f>
        <v>19.170000000000002</v>
      </c>
      <c r="H451" s="34">
        <f>H437</f>
        <v>19.170000000000002</v>
      </c>
      <c r="I451" s="34">
        <f>I437</f>
        <v>19.170000000000002</v>
      </c>
      <c r="J451" s="47">
        <f t="shared" si="25"/>
        <v>0</v>
      </c>
      <c r="K451" s="200"/>
    </row>
    <row r="452" spans="1:11" ht="22.8">
      <c r="A452" s="108"/>
      <c r="B452" s="175"/>
      <c r="C452" s="86"/>
      <c r="D452" s="147" t="s">
        <v>331</v>
      </c>
      <c r="E452" s="34">
        <f>SUM(E440:E451)</f>
        <v>755.06</v>
      </c>
      <c r="F452" s="34">
        <f>SUM(F440:F451)</f>
        <v>564.55999999999995</v>
      </c>
      <c r="G452" s="34">
        <f>SUM(G440:G451)</f>
        <v>1009.29</v>
      </c>
      <c r="H452" s="34">
        <f>SUM(H440:H451)</f>
        <v>1044.77</v>
      </c>
      <c r="I452" s="34">
        <f>SUM(I440:I451)</f>
        <v>1047.6500000000001</v>
      </c>
      <c r="J452" s="220">
        <f t="shared" si="25"/>
        <v>2.8800000000001091</v>
      </c>
      <c r="K452" s="200"/>
    </row>
    <row r="453" spans="1:11" ht="22.8">
      <c r="A453" s="135">
        <v>13</v>
      </c>
      <c r="B453" s="175">
        <v>410</v>
      </c>
      <c r="C453" s="126"/>
      <c r="D453" s="232" t="s">
        <v>496</v>
      </c>
      <c r="E453" s="10"/>
      <c r="F453" s="10"/>
      <c r="G453" s="10"/>
      <c r="H453" s="10"/>
      <c r="I453" s="10"/>
      <c r="J453" s="11"/>
      <c r="K453" s="200"/>
    </row>
    <row r="454" spans="1:11" ht="22.8">
      <c r="A454" s="4"/>
      <c r="B454" s="173"/>
      <c r="C454" s="24">
        <v>10</v>
      </c>
      <c r="D454" s="62" t="s">
        <v>332</v>
      </c>
      <c r="E454" s="8"/>
      <c r="F454" s="8"/>
      <c r="G454" s="8"/>
      <c r="H454" s="8"/>
      <c r="I454" s="8"/>
      <c r="J454" s="55"/>
      <c r="K454" s="200"/>
    </row>
    <row r="455" spans="1:11" ht="22.8">
      <c r="A455" s="4"/>
      <c r="B455" s="173"/>
      <c r="C455" s="148"/>
      <c r="D455" s="46" t="s">
        <v>333</v>
      </c>
      <c r="E455" s="15"/>
      <c r="F455" s="15"/>
      <c r="G455" s="15"/>
      <c r="H455" s="15"/>
      <c r="I455" s="15"/>
      <c r="J455" s="55"/>
      <c r="K455" s="200"/>
    </row>
    <row r="456" spans="1:11" ht="22.8">
      <c r="A456" s="4"/>
      <c r="B456" s="173"/>
      <c r="C456" s="148"/>
      <c r="D456" s="46" t="s">
        <v>334</v>
      </c>
      <c r="E456" s="15"/>
      <c r="F456" s="15"/>
      <c r="G456" s="15"/>
      <c r="H456" s="15"/>
      <c r="I456" s="15"/>
      <c r="J456" s="55"/>
      <c r="K456" s="200"/>
    </row>
    <row r="457" spans="1:11" ht="22.8">
      <c r="A457" s="4"/>
      <c r="B457" s="173"/>
      <c r="C457" s="148"/>
      <c r="D457" s="46" t="s">
        <v>335</v>
      </c>
      <c r="E457" s="48">
        <v>10.24</v>
      </c>
      <c r="F457" s="15">
        <v>2.7</v>
      </c>
      <c r="G457" s="15">
        <v>20</v>
      </c>
      <c r="H457" s="15">
        <v>20</v>
      </c>
      <c r="I457" s="15">
        <v>22</v>
      </c>
      <c r="J457" s="47">
        <f>I457-H457</f>
        <v>2</v>
      </c>
      <c r="K457" s="200"/>
    </row>
    <row r="458" spans="1:11" ht="16.5" customHeight="1">
      <c r="A458" s="4"/>
      <c r="B458" s="173"/>
      <c r="C458" s="24">
        <v>20</v>
      </c>
      <c r="D458" s="149" t="s">
        <v>336</v>
      </c>
      <c r="E458" s="15"/>
      <c r="F458" s="15"/>
      <c r="G458" s="15"/>
      <c r="H458" s="15"/>
      <c r="I458" s="15"/>
      <c r="J458" s="55"/>
      <c r="K458" s="200"/>
    </row>
    <row r="459" spans="1:11" ht="22.8">
      <c r="A459" s="4"/>
      <c r="B459" s="173"/>
      <c r="C459" s="148"/>
      <c r="D459" s="46" t="s">
        <v>256</v>
      </c>
      <c r="E459" s="15">
        <v>21.95</v>
      </c>
      <c r="F459" s="15">
        <v>18.97</v>
      </c>
      <c r="G459" s="15">
        <v>50</v>
      </c>
      <c r="H459" s="15">
        <v>50</v>
      </c>
      <c r="I459" s="15">
        <v>70</v>
      </c>
      <c r="J459" s="47">
        <f t="shared" ref="J459:J460" si="26">I459-H459</f>
        <v>20</v>
      </c>
      <c r="K459" s="200"/>
    </row>
    <row r="460" spans="1:11" ht="22.8">
      <c r="A460" s="4"/>
      <c r="B460" s="173"/>
      <c r="C460" s="148"/>
      <c r="D460" s="46" t="s">
        <v>522</v>
      </c>
      <c r="E460" s="15"/>
      <c r="F460" s="15"/>
      <c r="G460" s="15">
        <v>100</v>
      </c>
      <c r="H460" s="15">
        <v>100</v>
      </c>
      <c r="I460" s="15">
        <v>100</v>
      </c>
      <c r="J460" s="47">
        <f t="shared" si="26"/>
        <v>0</v>
      </c>
      <c r="K460" s="200"/>
    </row>
    <row r="461" spans="1:11" ht="22.8">
      <c r="A461" s="4"/>
      <c r="B461" s="173"/>
      <c r="C461" s="148"/>
      <c r="D461" s="46" t="s">
        <v>337</v>
      </c>
      <c r="E461" s="15"/>
      <c r="F461" s="15"/>
      <c r="G461" s="15"/>
      <c r="H461" s="15"/>
      <c r="I461" s="15"/>
      <c r="J461" s="55"/>
      <c r="K461" s="200"/>
    </row>
    <row r="462" spans="1:11" ht="21">
      <c r="A462" s="108"/>
      <c r="B462" s="187"/>
      <c r="C462" s="24">
        <v>30</v>
      </c>
      <c r="D462" s="149" t="s">
        <v>338</v>
      </c>
      <c r="E462" s="15"/>
      <c r="F462" s="15"/>
      <c r="G462" s="15"/>
      <c r="H462" s="15"/>
      <c r="I462" s="15"/>
      <c r="J462" s="55"/>
    </row>
    <row r="463" spans="1:11" ht="21">
      <c r="A463" s="108"/>
      <c r="B463" s="187"/>
      <c r="C463" s="129"/>
      <c r="D463" s="46" t="s">
        <v>339</v>
      </c>
      <c r="E463" s="15">
        <v>181.38</v>
      </c>
      <c r="F463" s="15">
        <v>66.33</v>
      </c>
      <c r="G463" s="15">
        <v>200</v>
      </c>
      <c r="H463" s="15">
        <v>200</v>
      </c>
      <c r="I463" s="15">
        <v>200</v>
      </c>
      <c r="J463" s="47">
        <f t="shared" ref="J463:J466" si="27">I463-H463</f>
        <v>0</v>
      </c>
    </row>
    <row r="464" spans="1:11" ht="21">
      <c r="A464" s="108"/>
      <c r="B464" s="187"/>
      <c r="C464" s="129"/>
      <c r="D464" s="46" t="s">
        <v>340</v>
      </c>
      <c r="E464" s="15"/>
      <c r="F464" s="15"/>
      <c r="G464" s="15">
        <v>50</v>
      </c>
      <c r="H464" s="15">
        <v>50</v>
      </c>
      <c r="I464" s="15">
        <v>50</v>
      </c>
      <c r="J464" s="47">
        <f t="shared" si="27"/>
        <v>0</v>
      </c>
    </row>
    <row r="465" spans="1:11" ht="22.8">
      <c r="A465" s="108"/>
      <c r="B465" s="187"/>
      <c r="C465" s="129"/>
      <c r="D465" s="46" t="s">
        <v>341</v>
      </c>
      <c r="E465" s="15">
        <v>4.62</v>
      </c>
      <c r="F465" s="15">
        <v>8.84</v>
      </c>
      <c r="G465" s="15">
        <v>50</v>
      </c>
      <c r="H465" s="15">
        <v>50</v>
      </c>
      <c r="I465" s="15">
        <v>50</v>
      </c>
      <c r="J465" s="47">
        <f t="shared" si="27"/>
        <v>0</v>
      </c>
      <c r="K465" s="200"/>
    </row>
    <row r="466" spans="1:11" ht="22.8">
      <c r="A466" s="108"/>
      <c r="B466" s="187"/>
      <c r="C466" s="129"/>
      <c r="D466" s="46" t="s">
        <v>342</v>
      </c>
      <c r="E466" s="15">
        <v>15.34</v>
      </c>
      <c r="F466" s="15">
        <v>17.559999999999999</v>
      </c>
      <c r="G466" s="15">
        <v>50</v>
      </c>
      <c r="H466" s="15">
        <v>50</v>
      </c>
      <c r="I466" s="15">
        <v>50</v>
      </c>
      <c r="J466" s="47">
        <f t="shared" si="27"/>
        <v>0</v>
      </c>
      <c r="K466" s="200"/>
    </row>
    <row r="467" spans="1:11" ht="22.8">
      <c r="A467" s="108"/>
      <c r="B467" s="187"/>
      <c r="C467" s="129"/>
      <c r="D467" s="46" t="s">
        <v>343</v>
      </c>
      <c r="E467" s="15"/>
      <c r="F467" s="15"/>
      <c r="G467" s="15"/>
      <c r="H467" s="15"/>
      <c r="I467" s="15"/>
      <c r="J467" s="55"/>
      <c r="K467" s="200"/>
    </row>
    <row r="468" spans="1:11" ht="22.8">
      <c r="A468" s="108"/>
      <c r="B468" s="187"/>
      <c r="C468" s="129"/>
      <c r="D468" s="46" t="s">
        <v>344</v>
      </c>
      <c r="E468" s="15">
        <v>79.569999999999993</v>
      </c>
      <c r="F468" s="15"/>
      <c r="G468" s="15">
        <v>90</v>
      </c>
      <c r="H468" s="15">
        <v>90</v>
      </c>
      <c r="I468" s="15">
        <v>90</v>
      </c>
      <c r="J468" s="47">
        <f>I468-H468</f>
        <v>0</v>
      </c>
      <c r="K468" s="200"/>
    </row>
    <row r="469" spans="1:11" ht="16.5" customHeight="1">
      <c r="A469" s="108"/>
      <c r="B469" s="187"/>
      <c r="C469" s="24">
        <v>31</v>
      </c>
      <c r="D469" s="149" t="s">
        <v>345</v>
      </c>
      <c r="E469" s="15"/>
      <c r="F469" s="15"/>
      <c r="G469" s="15"/>
      <c r="H469" s="15"/>
      <c r="I469" s="15"/>
      <c r="J469" s="55"/>
      <c r="K469" s="200"/>
    </row>
    <row r="470" spans="1:11" ht="22.8">
      <c r="A470" s="108"/>
      <c r="B470" s="187"/>
      <c r="C470" s="24">
        <v>32</v>
      </c>
      <c r="D470" s="149" t="s">
        <v>346</v>
      </c>
      <c r="E470" s="15"/>
      <c r="F470" s="15"/>
      <c r="G470" s="15"/>
      <c r="H470" s="15"/>
      <c r="I470" s="15"/>
      <c r="J470" s="55"/>
      <c r="K470" s="200"/>
    </row>
    <row r="471" spans="1:11" ht="22.8">
      <c r="A471" s="108"/>
      <c r="B471" s="187"/>
      <c r="C471" s="129"/>
      <c r="D471" s="46" t="s">
        <v>347</v>
      </c>
      <c r="E471" s="15"/>
      <c r="F471" s="15"/>
      <c r="G471" s="15">
        <v>5</v>
      </c>
      <c r="H471" s="15">
        <v>5</v>
      </c>
      <c r="I471" s="15">
        <v>5</v>
      </c>
      <c r="J471" s="47">
        <f>I471-H471</f>
        <v>0</v>
      </c>
      <c r="K471" s="200"/>
    </row>
    <row r="472" spans="1:11" ht="22.8">
      <c r="A472" s="108"/>
      <c r="B472" s="187"/>
      <c r="C472" s="129"/>
      <c r="D472" s="46" t="s">
        <v>348</v>
      </c>
      <c r="E472" s="15"/>
      <c r="F472" s="15"/>
      <c r="G472" s="15"/>
      <c r="H472" s="15"/>
      <c r="I472" s="15"/>
      <c r="J472" s="55"/>
      <c r="K472" s="200"/>
    </row>
    <row r="473" spans="1:11" ht="22.8">
      <c r="A473" s="108"/>
      <c r="B473" s="187"/>
      <c r="C473" s="129"/>
      <c r="D473" s="46" t="s">
        <v>349</v>
      </c>
      <c r="E473" s="15"/>
      <c r="F473" s="15"/>
      <c r="G473" s="15">
        <v>5</v>
      </c>
      <c r="H473" s="15">
        <v>5</v>
      </c>
      <c r="I473" s="15">
        <v>15</v>
      </c>
      <c r="J473" s="47">
        <f>I473-H473</f>
        <v>10</v>
      </c>
      <c r="K473" s="200"/>
    </row>
    <row r="474" spans="1:11" ht="22.8">
      <c r="A474" s="108"/>
      <c r="B474" s="187"/>
      <c r="C474" s="24">
        <v>33</v>
      </c>
      <c r="D474" s="149" t="s">
        <v>350</v>
      </c>
      <c r="E474" s="15"/>
      <c r="F474" s="15"/>
      <c r="G474" s="15"/>
      <c r="H474" s="15"/>
      <c r="I474" s="15"/>
      <c r="J474" s="17"/>
      <c r="K474" s="200"/>
    </row>
    <row r="475" spans="1:11" ht="18" customHeight="1">
      <c r="A475" s="108"/>
      <c r="B475" s="187"/>
      <c r="C475" s="109"/>
      <c r="D475" s="139" t="s">
        <v>351</v>
      </c>
      <c r="E475" s="15">
        <v>22.65</v>
      </c>
      <c r="F475" s="15">
        <v>15.22</v>
      </c>
      <c r="G475" s="15">
        <v>30</v>
      </c>
      <c r="H475" s="15">
        <v>30</v>
      </c>
      <c r="I475" s="15">
        <v>33</v>
      </c>
      <c r="J475" s="47">
        <f>I475-H475</f>
        <v>3</v>
      </c>
      <c r="K475" s="200"/>
    </row>
    <row r="476" spans="1:11" ht="17.25" customHeight="1">
      <c r="A476" s="108"/>
      <c r="B476" s="187"/>
      <c r="C476" s="109"/>
      <c r="D476" s="139" t="s">
        <v>352</v>
      </c>
      <c r="E476" s="15"/>
      <c r="F476" s="15"/>
      <c r="G476" s="15">
        <v>1</v>
      </c>
      <c r="H476" s="15">
        <v>1</v>
      </c>
      <c r="I476" s="15">
        <v>1</v>
      </c>
      <c r="J476" s="47">
        <f>I476-H476</f>
        <v>0</v>
      </c>
      <c r="K476" s="200"/>
    </row>
    <row r="477" spans="1:11" ht="22.8">
      <c r="A477" s="108"/>
      <c r="B477" s="187"/>
      <c r="C477" s="24">
        <v>40</v>
      </c>
      <c r="D477" s="62" t="s">
        <v>353</v>
      </c>
      <c r="E477" s="15"/>
      <c r="F477" s="15"/>
      <c r="G477" s="15"/>
      <c r="H477" s="15"/>
      <c r="I477" s="15"/>
      <c r="J477" s="17"/>
      <c r="K477" s="200"/>
    </row>
    <row r="478" spans="1:11" ht="22.8">
      <c r="A478" s="108"/>
      <c r="B478" s="187"/>
      <c r="C478" s="109"/>
      <c r="D478" s="46" t="s">
        <v>354</v>
      </c>
      <c r="E478" s="15"/>
      <c r="F478" s="15"/>
      <c r="G478" s="15"/>
      <c r="H478" s="15"/>
      <c r="I478" s="15"/>
      <c r="J478" s="47">
        <f t="shared" ref="J478:J479" si="28">I478-H478</f>
        <v>0</v>
      </c>
      <c r="K478" s="200"/>
    </row>
    <row r="479" spans="1:11" ht="22.8">
      <c r="A479" s="108"/>
      <c r="B479" s="187"/>
      <c r="C479" s="109"/>
      <c r="D479" s="46" t="s">
        <v>355</v>
      </c>
      <c r="E479" s="15"/>
      <c r="F479" s="15">
        <v>6.4</v>
      </c>
      <c r="G479" s="15">
        <v>0</v>
      </c>
      <c r="H479" s="15">
        <v>6.5</v>
      </c>
      <c r="I479" s="15">
        <v>0</v>
      </c>
      <c r="J479" s="47">
        <f t="shared" si="28"/>
        <v>-6.5</v>
      </c>
      <c r="K479" s="200"/>
    </row>
    <row r="480" spans="1:11" ht="22.8">
      <c r="A480" s="108"/>
      <c r="B480" s="187"/>
      <c r="C480" s="109"/>
      <c r="D480" s="46" t="s">
        <v>356</v>
      </c>
      <c r="E480" s="15"/>
      <c r="F480" s="15"/>
      <c r="G480" s="15"/>
      <c r="H480" s="15"/>
      <c r="I480" s="15"/>
      <c r="J480" s="17"/>
      <c r="K480" s="200"/>
    </row>
    <row r="481" spans="1:11" ht="22.8">
      <c r="A481" s="108"/>
      <c r="B481" s="187"/>
      <c r="C481" s="109"/>
      <c r="D481" s="46" t="s">
        <v>357</v>
      </c>
      <c r="E481" s="15">
        <v>1.35</v>
      </c>
      <c r="F481" s="15">
        <v>1.35</v>
      </c>
      <c r="G481" s="15">
        <v>3</v>
      </c>
      <c r="H481" s="15">
        <v>3</v>
      </c>
      <c r="I481" s="15">
        <v>10</v>
      </c>
      <c r="J481" s="47">
        <f>I481-H481</f>
        <v>7</v>
      </c>
      <c r="K481" s="200"/>
    </row>
    <row r="482" spans="1:11" ht="22.8">
      <c r="A482" s="108"/>
      <c r="B482" s="187"/>
      <c r="C482" s="109"/>
      <c r="D482" s="46" t="s">
        <v>565</v>
      </c>
      <c r="E482" s="15"/>
      <c r="F482" s="15">
        <v>2.0499999999999998</v>
      </c>
      <c r="G482" s="15"/>
      <c r="H482" s="15">
        <v>2.1</v>
      </c>
      <c r="I482" s="15">
        <v>0</v>
      </c>
      <c r="J482" s="47">
        <f>I482-H482</f>
        <v>-2.1</v>
      </c>
      <c r="K482" s="200"/>
    </row>
    <row r="483" spans="1:11" ht="22.8">
      <c r="A483" s="108"/>
      <c r="B483" s="187"/>
      <c r="C483" s="109"/>
      <c r="D483" s="46" t="s">
        <v>568</v>
      </c>
      <c r="E483" s="15"/>
      <c r="F483" s="15"/>
      <c r="G483" s="15"/>
      <c r="H483" s="15"/>
      <c r="I483" s="15">
        <v>25</v>
      </c>
      <c r="J483" s="47">
        <f>I483-H483</f>
        <v>25</v>
      </c>
      <c r="K483" s="200"/>
    </row>
    <row r="484" spans="1:11" ht="18.75" customHeight="1">
      <c r="A484" s="108"/>
      <c r="B484" s="187"/>
      <c r="C484" s="24">
        <v>50</v>
      </c>
      <c r="D484" s="62" t="s">
        <v>358</v>
      </c>
      <c r="E484" s="15"/>
      <c r="F484" s="15"/>
      <c r="G484" s="15"/>
      <c r="H484" s="15"/>
      <c r="I484" s="15"/>
      <c r="J484" s="17"/>
      <c r="K484" s="200"/>
    </row>
    <row r="485" spans="1:11" ht="18.75" customHeight="1">
      <c r="A485" s="108"/>
      <c r="B485" s="187"/>
      <c r="C485" s="109"/>
      <c r="D485" s="46" t="s">
        <v>359</v>
      </c>
      <c r="E485" s="15"/>
      <c r="F485" s="15"/>
      <c r="G485" s="15"/>
      <c r="H485" s="15"/>
      <c r="I485" s="15"/>
      <c r="J485" s="17"/>
      <c r="K485" s="200"/>
    </row>
    <row r="486" spans="1:11" ht="18.75" customHeight="1">
      <c r="A486" s="108"/>
      <c r="B486" s="187"/>
      <c r="C486" s="109"/>
      <c r="D486" s="46" t="s">
        <v>360</v>
      </c>
      <c r="E486" s="15"/>
      <c r="F486" s="15"/>
      <c r="G486" s="15"/>
      <c r="H486" s="15"/>
      <c r="I486" s="15"/>
      <c r="J486" s="17"/>
      <c r="K486" s="200"/>
    </row>
    <row r="487" spans="1:11" ht="18.75" customHeight="1">
      <c r="A487" s="108"/>
      <c r="B487" s="187"/>
      <c r="C487" s="109"/>
      <c r="D487" s="46" t="s">
        <v>361</v>
      </c>
      <c r="E487" s="15"/>
      <c r="F487" s="15"/>
      <c r="G487" s="15"/>
      <c r="H487" s="15"/>
      <c r="I487" s="15"/>
      <c r="J487" s="17"/>
    </row>
    <row r="488" spans="1:11" ht="18.75" customHeight="1">
      <c r="A488" s="108"/>
      <c r="B488" s="187"/>
      <c r="C488" s="109"/>
      <c r="D488" s="46" t="s">
        <v>362</v>
      </c>
      <c r="E488" s="15"/>
      <c r="F488" s="15"/>
      <c r="G488" s="15"/>
      <c r="H488" s="15"/>
      <c r="I488" s="15"/>
      <c r="J488" s="17"/>
    </row>
    <row r="489" spans="1:11" ht="20.399999999999999" customHeight="1">
      <c r="A489" s="108"/>
      <c r="B489" s="187"/>
      <c r="C489" s="24">
        <v>60</v>
      </c>
      <c r="D489" s="62" t="s">
        <v>363</v>
      </c>
      <c r="E489" s="15"/>
      <c r="F489" s="15"/>
      <c r="G489" s="15"/>
      <c r="H489" s="15"/>
      <c r="I489" s="15"/>
      <c r="J489" s="17"/>
      <c r="K489" s="202"/>
    </row>
    <row r="490" spans="1:11" ht="20.399999999999999" customHeight="1">
      <c r="A490" s="108"/>
      <c r="B490" s="187"/>
      <c r="C490" s="109"/>
      <c r="D490" s="46" t="s">
        <v>364</v>
      </c>
      <c r="E490" s="15"/>
      <c r="F490" s="15"/>
      <c r="G490" s="15">
        <v>1.5</v>
      </c>
      <c r="H490" s="15">
        <v>1.5</v>
      </c>
      <c r="I490" s="15">
        <v>1.5</v>
      </c>
      <c r="J490" s="47">
        <f t="shared" ref="J490:J501" si="29">I490-H490</f>
        <v>0</v>
      </c>
      <c r="K490" s="202"/>
    </row>
    <row r="491" spans="1:11" ht="20.399999999999999" customHeight="1">
      <c r="A491" s="108"/>
      <c r="B491" s="187"/>
      <c r="C491" s="109"/>
      <c r="D491" s="46" t="s">
        <v>365</v>
      </c>
      <c r="E491" s="15"/>
      <c r="F491" s="15"/>
      <c r="G491" s="15">
        <v>0.1</v>
      </c>
      <c r="H491" s="15">
        <v>0.1</v>
      </c>
      <c r="I491" s="15">
        <v>0.1</v>
      </c>
      <c r="J491" s="47">
        <f t="shared" si="29"/>
        <v>0</v>
      </c>
      <c r="K491" s="202"/>
    </row>
    <row r="492" spans="1:11" ht="20.399999999999999" customHeight="1">
      <c r="A492" s="108"/>
      <c r="B492" s="187"/>
      <c r="C492" s="109"/>
      <c r="D492" s="46" t="s">
        <v>366</v>
      </c>
      <c r="E492" s="15"/>
      <c r="F492" s="15"/>
      <c r="G492" s="15">
        <v>0.1</v>
      </c>
      <c r="H492" s="15">
        <v>0.1</v>
      </c>
      <c r="I492" s="15">
        <v>0.1</v>
      </c>
      <c r="J492" s="47">
        <f t="shared" si="29"/>
        <v>0</v>
      </c>
      <c r="K492" s="202"/>
    </row>
    <row r="493" spans="1:11" ht="20.399999999999999" customHeight="1">
      <c r="A493" s="108"/>
      <c r="B493" s="187"/>
      <c r="C493" s="109"/>
      <c r="D493" s="46" t="s">
        <v>367</v>
      </c>
      <c r="E493" s="15"/>
      <c r="F493" s="15"/>
      <c r="G493" s="15">
        <v>0.5</v>
      </c>
      <c r="H493" s="15">
        <v>0.5</v>
      </c>
      <c r="I493" s="15">
        <v>0.5</v>
      </c>
      <c r="J493" s="47">
        <f t="shared" si="29"/>
        <v>0</v>
      </c>
      <c r="K493" s="202"/>
    </row>
    <row r="494" spans="1:11" ht="20.399999999999999" customHeight="1">
      <c r="A494" s="108"/>
      <c r="B494" s="187"/>
      <c r="C494" s="109"/>
      <c r="D494" s="46" t="s">
        <v>368</v>
      </c>
      <c r="E494" s="45"/>
      <c r="F494" s="45"/>
      <c r="G494" s="15">
        <v>0.25</v>
      </c>
      <c r="H494" s="15">
        <v>0.25</v>
      </c>
      <c r="I494" s="15">
        <v>0.25</v>
      </c>
      <c r="J494" s="47">
        <f t="shared" si="29"/>
        <v>0</v>
      </c>
      <c r="K494" s="202"/>
    </row>
    <row r="495" spans="1:11" ht="20.399999999999999" customHeight="1">
      <c r="A495" s="108"/>
      <c r="B495" s="187"/>
      <c r="C495" s="24">
        <v>70</v>
      </c>
      <c r="D495" s="44" t="s">
        <v>369</v>
      </c>
      <c r="E495" s="15"/>
      <c r="F495" s="15"/>
      <c r="G495" s="15"/>
      <c r="H495" s="15"/>
      <c r="I495" s="15"/>
      <c r="J495" s="17"/>
      <c r="K495" s="202"/>
    </row>
    <row r="496" spans="1:11" ht="20.399999999999999" customHeight="1">
      <c r="A496" s="108"/>
      <c r="B496" s="187"/>
      <c r="C496" s="24"/>
      <c r="D496" s="46" t="s">
        <v>564</v>
      </c>
      <c r="E496" s="15"/>
      <c r="F496" s="15">
        <v>0.1</v>
      </c>
      <c r="G496" s="15"/>
      <c r="H496" s="15">
        <v>0.5</v>
      </c>
      <c r="I496" s="15">
        <v>5</v>
      </c>
      <c r="J496" s="47">
        <f t="shared" si="29"/>
        <v>4.5</v>
      </c>
      <c r="K496" s="202"/>
    </row>
    <row r="497" spans="1:11" ht="20.399999999999999" customHeight="1">
      <c r="A497" s="108"/>
      <c r="B497" s="187"/>
      <c r="C497" s="109"/>
      <c r="D497" s="46" t="s">
        <v>370</v>
      </c>
      <c r="E497" s="15"/>
      <c r="F497" s="15"/>
      <c r="G497" s="15">
        <v>0.5</v>
      </c>
      <c r="H497" s="15">
        <v>0.5</v>
      </c>
      <c r="I497" s="15">
        <v>0.6</v>
      </c>
      <c r="J497" s="47">
        <f t="shared" si="29"/>
        <v>9.9999999999999978E-2</v>
      </c>
      <c r="K497" s="202"/>
    </row>
    <row r="498" spans="1:11" ht="20.399999999999999" customHeight="1">
      <c r="A498" s="108"/>
      <c r="B498" s="187"/>
      <c r="C498" s="109"/>
      <c r="D498" s="46" t="s">
        <v>371</v>
      </c>
      <c r="E498" s="157">
        <v>0.36</v>
      </c>
      <c r="F498" s="157"/>
      <c r="G498" s="15">
        <v>1</v>
      </c>
      <c r="H498" s="15">
        <v>1</v>
      </c>
      <c r="I498" s="15">
        <v>1.1000000000000001</v>
      </c>
      <c r="J498" s="47">
        <f t="shared" si="29"/>
        <v>0.10000000000000009</v>
      </c>
      <c r="K498" s="202"/>
    </row>
    <row r="499" spans="1:11" ht="20.399999999999999" customHeight="1">
      <c r="A499" s="108"/>
      <c r="B499" s="187"/>
      <c r="C499" s="109"/>
      <c r="D499" s="46" t="s">
        <v>372</v>
      </c>
      <c r="E499" s="157">
        <v>0.04</v>
      </c>
      <c r="F499" s="157">
        <v>0.03</v>
      </c>
      <c r="G499" s="157">
        <v>0.25</v>
      </c>
      <c r="H499" s="157">
        <v>0.25</v>
      </c>
      <c r="I499" s="157">
        <v>0.25</v>
      </c>
      <c r="J499" s="47">
        <f t="shared" si="29"/>
        <v>0</v>
      </c>
      <c r="K499" s="202"/>
    </row>
    <row r="500" spans="1:11" ht="20.399999999999999" customHeight="1">
      <c r="A500" s="108"/>
      <c r="B500" s="187"/>
      <c r="C500" s="109"/>
      <c r="D500" s="46" t="s">
        <v>373</v>
      </c>
      <c r="E500" s="157">
        <v>0.6</v>
      </c>
      <c r="F500" s="15">
        <v>0.1</v>
      </c>
      <c r="G500" s="15">
        <v>1</v>
      </c>
      <c r="H500" s="15">
        <v>1</v>
      </c>
      <c r="I500" s="15">
        <v>1</v>
      </c>
      <c r="J500" s="47">
        <f t="shared" si="29"/>
        <v>0</v>
      </c>
      <c r="K500" s="202"/>
    </row>
    <row r="501" spans="1:11" ht="20.399999999999999" customHeight="1">
      <c r="A501" s="108"/>
      <c r="B501" s="187"/>
      <c r="C501" s="109"/>
      <c r="D501" s="46" t="s">
        <v>93</v>
      </c>
      <c r="E501" s="157"/>
      <c r="F501" s="15"/>
      <c r="G501" s="15">
        <v>4</v>
      </c>
      <c r="H501" s="15">
        <v>4</v>
      </c>
      <c r="I501" s="15">
        <v>4</v>
      </c>
      <c r="J501" s="47">
        <f t="shared" si="29"/>
        <v>0</v>
      </c>
      <c r="K501" s="202"/>
    </row>
    <row r="502" spans="1:11" ht="20.399999999999999" customHeight="1">
      <c r="A502" s="108"/>
      <c r="B502" s="187"/>
      <c r="C502" s="36">
        <v>80</v>
      </c>
      <c r="D502" s="149" t="s">
        <v>374</v>
      </c>
      <c r="E502" s="15"/>
      <c r="F502" s="15"/>
      <c r="G502" s="15"/>
      <c r="H502" s="15"/>
      <c r="I502" s="15"/>
      <c r="J502" s="17"/>
      <c r="K502" s="202"/>
    </row>
    <row r="503" spans="1:11" ht="20.399999999999999" customHeight="1">
      <c r="A503" s="108"/>
      <c r="B503" s="187"/>
      <c r="C503" s="109"/>
      <c r="D503" s="46" t="s">
        <v>375</v>
      </c>
      <c r="E503" s="15">
        <v>0.3</v>
      </c>
      <c r="F503" s="15"/>
      <c r="G503" s="15">
        <v>7</v>
      </c>
      <c r="H503" s="15">
        <v>7</v>
      </c>
      <c r="I503" s="15">
        <v>7</v>
      </c>
      <c r="J503" s="47">
        <f t="shared" ref="J503:J505" si="30">I503-H503</f>
        <v>0</v>
      </c>
      <c r="K503" s="202"/>
    </row>
    <row r="504" spans="1:11" ht="20.399999999999999" customHeight="1">
      <c r="A504" s="108"/>
      <c r="B504" s="187"/>
      <c r="C504" s="109"/>
      <c r="D504" s="46" t="s">
        <v>376</v>
      </c>
      <c r="E504" s="15"/>
      <c r="F504" s="15"/>
      <c r="G504" s="15">
        <v>10</v>
      </c>
      <c r="H504" s="15">
        <v>10</v>
      </c>
      <c r="I504" s="15">
        <v>10</v>
      </c>
      <c r="J504" s="47">
        <f t="shared" si="30"/>
        <v>0</v>
      </c>
      <c r="K504" s="202"/>
    </row>
    <row r="505" spans="1:11" ht="20.399999999999999" customHeight="1">
      <c r="A505" s="116"/>
      <c r="B505" s="187"/>
      <c r="C505" s="142"/>
      <c r="D505" s="150" t="s">
        <v>377</v>
      </c>
      <c r="E505" s="34">
        <f>SUM(E454:E504)</f>
        <v>338.40000000000009</v>
      </c>
      <c r="F505" s="34">
        <f>SUM(F454:F504)</f>
        <v>139.65</v>
      </c>
      <c r="G505" s="34">
        <f>SUM(G454:G504)</f>
        <v>680.2</v>
      </c>
      <c r="H505" s="34">
        <f>SUM(H454:H504)</f>
        <v>689.30000000000007</v>
      </c>
      <c r="I505" s="34">
        <f>SUM(I454:I504)</f>
        <v>752.40000000000009</v>
      </c>
      <c r="J505" s="220">
        <f t="shared" si="30"/>
        <v>63.100000000000023</v>
      </c>
      <c r="K505" s="202"/>
    </row>
    <row r="506" spans="1:11" ht="20.399999999999999" customHeight="1">
      <c r="A506" s="135">
        <v>14</v>
      </c>
      <c r="B506" s="175">
        <v>412</v>
      </c>
      <c r="C506" s="109"/>
      <c r="D506" s="62" t="s">
        <v>378</v>
      </c>
      <c r="E506" s="15"/>
      <c r="F506" s="15"/>
      <c r="G506" s="15"/>
      <c r="H506" s="15"/>
      <c r="I506" s="15"/>
      <c r="J506" s="17"/>
      <c r="K506" s="202"/>
    </row>
    <row r="507" spans="1:11" ht="20.399999999999999" customHeight="1">
      <c r="A507" s="108"/>
      <c r="B507" s="187"/>
      <c r="C507" s="24">
        <v>10</v>
      </c>
      <c r="D507" s="44" t="s">
        <v>379</v>
      </c>
      <c r="E507" s="15"/>
      <c r="F507" s="15"/>
      <c r="G507" s="15"/>
      <c r="H507" s="15"/>
      <c r="I507" s="15"/>
      <c r="J507" s="17"/>
      <c r="K507" s="202"/>
    </row>
    <row r="508" spans="1:11" ht="20.399999999999999" customHeight="1">
      <c r="A508" s="108"/>
      <c r="B508" s="187"/>
      <c r="C508" s="109"/>
      <c r="D508" s="151" t="s">
        <v>380</v>
      </c>
      <c r="E508" s="15">
        <v>8.1300000000000008</v>
      </c>
      <c r="F508" s="15"/>
      <c r="G508" s="15">
        <v>50</v>
      </c>
      <c r="H508" s="15">
        <v>50</v>
      </c>
      <c r="I508" s="15">
        <v>50</v>
      </c>
      <c r="J508" s="47">
        <f t="shared" ref="J508:J518" si="31">I508-H508</f>
        <v>0</v>
      </c>
      <c r="K508" s="202"/>
    </row>
    <row r="509" spans="1:11" ht="20.399999999999999" customHeight="1">
      <c r="A509" s="108"/>
      <c r="B509" s="187"/>
      <c r="C509" s="109"/>
      <c r="D509" s="151" t="s">
        <v>381</v>
      </c>
      <c r="E509" s="15"/>
      <c r="F509" s="15"/>
      <c r="G509" s="15">
        <v>10</v>
      </c>
      <c r="H509" s="15">
        <v>10</v>
      </c>
      <c r="I509" s="15">
        <v>10</v>
      </c>
      <c r="J509" s="47">
        <f t="shared" si="31"/>
        <v>0</v>
      </c>
      <c r="K509" s="202"/>
    </row>
    <row r="510" spans="1:11" ht="20.399999999999999" customHeight="1">
      <c r="A510" s="108"/>
      <c r="B510" s="187"/>
      <c r="C510" s="109"/>
      <c r="D510" s="151" t="s">
        <v>382</v>
      </c>
      <c r="E510" s="15"/>
      <c r="F510" s="15"/>
      <c r="G510" s="15">
        <v>10</v>
      </c>
      <c r="H510" s="15">
        <v>10</v>
      </c>
      <c r="I510" s="15">
        <v>10</v>
      </c>
      <c r="J510" s="47">
        <f t="shared" si="31"/>
        <v>0</v>
      </c>
      <c r="K510" s="202"/>
    </row>
    <row r="511" spans="1:11" ht="20.399999999999999" customHeight="1">
      <c r="A511" s="108"/>
      <c r="B511" s="187"/>
      <c r="C511" s="109"/>
      <c r="D511" s="151" t="s">
        <v>383</v>
      </c>
      <c r="E511" s="15">
        <v>131.08000000000001</v>
      </c>
      <c r="F511" s="15">
        <v>68.930000000000007</v>
      </c>
      <c r="G511" s="15">
        <v>120</v>
      </c>
      <c r="H511" s="15">
        <v>120</v>
      </c>
      <c r="I511" s="15">
        <v>240</v>
      </c>
      <c r="J511" s="47">
        <f t="shared" si="31"/>
        <v>120</v>
      </c>
      <c r="K511" s="202"/>
    </row>
    <row r="512" spans="1:11" ht="20.399999999999999" customHeight="1">
      <c r="A512" s="108"/>
      <c r="B512" s="187"/>
      <c r="C512" s="109"/>
      <c r="D512" s="151" t="s">
        <v>523</v>
      </c>
      <c r="E512" s="15">
        <v>26.96</v>
      </c>
      <c r="F512" s="15">
        <v>80.94</v>
      </c>
      <c r="G512" s="15">
        <v>100</v>
      </c>
      <c r="H512" s="15">
        <v>100</v>
      </c>
      <c r="I512" s="15">
        <v>100</v>
      </c>
      <c r="J512" s="47">
        <f t="shared" si="31"/>
        <v>0</v>
      </c>
      <c r="K512" s="202"/>
    </row>
    <row r="513" spans="1:11" ht="20.399999999999999" customHeight="1">
      <c r="A513" s="108"/>
      <c r="B513" s="187"/>
      <c r="C513" s="109"/>
      <c r="D513" s="151" t="s">
        <v>385</v>
      </c>
      <c r="E513" s="15"/>
      <c r="F513" s="15"/>
      <c r="G513" s="15">
        <v>10</v>
      </c>
      <c r="H513" s="15">
        <v>10</v>
      </c>
      <c r="I513" s="15">
        <v>10</v>
      </c>
      <c r="J513" s="47">
        <f t="shared" si="31"/>
        <v>0</v>
      </c>
      <c r="K513" s="202"/>
    </row>
    <row r="514" spans="1:11" ht="20.399999999999999" customHeight="1">
      <c r="A514" s="108"/>
      <c r="B514" s="187"/>
      <c r="C514" s="109"/>
      <c r="D514" s="151" t="s">
        <v>386</v>
      </c>
      <c r="E514" s="15">
        <v>104.67</v>
      </c>
      <c r="F514" s="15"/>
      <c r="G514" s="15">
        <v>120</v>
      </c>
      <c r="H514" s="15">
        <v>120</v>
      </c>
      <c r="I514" s="15">
        <v>120</v>
      </c>
      <c r="J514" s="47">
        <f t="shared" si="31"/>
        <v>0</v>
      </c>
      <c r="K514" s="202"/>
    </row>
    <row r="515" spans="1:11" ht="20.399999999999999" customHeight="1">
      <c r="A515" s="108"/>
      <c r="B515" s="187"/>
      <c r="C515" s="109"/>
      <c r="D515" s="151" t="s">
        <v>546</v>
      </c>
      <c r="E515" s="15">
        <v>47.9</v>
      </c>
      <c r="F515" s="15"/>
      <c r="G515" s="15">
        <v>70</v>
      </c>
      <c r="H515" s="15">
        <v>70</v>
      </c>
      <c r="I515" s="15"/>
      <c r="J515" s="47">
        <f t="shared" si="31"/>
        <v>-70</v>
      </c>
      <c r="K515" s="202"/>
    </row>
    <row r="516" spans="1:11" ht="20.399999999999999" customHeight="1">
      <c r="A516" s="108"/>
      <c r="B516" s="187"/>
      <c r="C516" s="109"/>
      <c r="D516" s="151" t="s">
        <v>551</v>
      </c>
      <c r="E516" s="15">
        <v>1.98</v>
      </c>
      <c r="F516" s="15">
        <v>2.15</v>
      </c>
      <c r="G516" s="15">
        <v>2</v>
      </c>
      <c r="H516" s="15">
        <v>3</v>
      </c>
      <c r="I516" s="15">
        <v>3</v>
      </c>
      <c r="J516" s="47">
        <f t="shared" si="31"/>
        <v>0</v>
      </c>
      <c r="K516" s="202"/>
    </row>
    <row r="517" spans="1:11" ht="20.399999999999999" customHeight="1">
      <c r="A517" s="108"/>
      <c r="B517" s="187"/>
      <c r="C517" s="109"/>
      <c r="D517" s="151" t="s">
        <v>552</v>
      </c>
      <c r="E517" s="15">
        <v>24.14</v>
      </c>
      <c r="F517" s="15"/>
      <c r="G517" s="15">
        <v>25</v>
      </c>
      <c r="H517" s="15">
        <v>25</v>
      </c>
      <c r="I517" s="15"/>
      <c r="J517" s="47">
        <f t="shared" si="31"/>
        <v>-25</v>
      </c>
      <c r="K517" s="202"/>
    </row>
    <row r="518" spans="1:11" ht="20.399999999999999" customHeight="1">
      <c r="A518" s="108"/>
      <c r="B518" s="187"/>
      <c r="C518" s="109"/>
      <c r="D518" s="151" t="s">
        <v>571</v>
      </c>
      <c r="E518" s="15"/>
      <c r="F518" s="15"/>
      <c r="G518" s="15"/>
      <c r="H518" s="15">
        <v>27.5</v>
      </c>
      <c r="I518" s="15">
        <v>30</v>
      </c>
      <c r="J518" s="47">
        <f t="shared" si="31"/>
        <v>2.5</v>
      </c>
      <c r="K518" s="202"/>
    </row>
    <row r="519" spans="1:11" ht="20.399999999999999" customHeight="1">
      <c r="A519" s="108"/>
      <c r="B519" s="187"/>
      <c r="C519" s="24">
        <v>20</v>
      </c>
      <c r="D519" s="44" t="s">
        <v>387</v>
      </c>
      <c r="E519" s="15"/>
      <c r="F519" s="15"/>
      <c r="G519" s="15"/>
      <c r="H519" s="15"/>
      <c r="I519" s="15"/>
      <c r="J519" s="17"/>
      <c r="K519" s="202"/>
    </row>
    <row r="520" spans="1:11" ht="20.25" customHeight="1">
      <c r="A520" s="108"/>
      <c r="B520" s="187"/>
      <c r="C520" s="24">
        <v>30</v>
      </c>
      <c r="D520" s="44" t="s">
        <v>388</v>
      </c>
      <c r="E520" s="15"/>
      <c r="F520" s="15"/>
      <c r="G520" s="15"/>
      <c r="H520" s="15"/>
      <c r="I520" s="15"/>
      <c r="J520" s="17"/>
    </row>
    <row r="521" spans="1:11" ht="20.25" customHeight="1">
      <c r="A521" s="108"/>
      <c r="B521" s="187"/>
      <c r="C521" s="109"/>
      <c r="D521" s="151" t="s">
        <v>516</v>
      </c>
      <c r="E521" s="15">
        <v>386.31</v>
      </c>
      <c r="F521" s="15">
        <f>26.8+131.81</f>
        <v>158.61000000000001</v>
      </c>
      <c r="G521" s="15">
        <v>500</v>
      </c>
      <c r="H521" s="15">
        <v>500</v>
      </c>
      <c r="I521" s="15">
        <v>220</v>
      </c>
      <c r="J521" s="47">
        <f>I521-H521</f>
        <v>-280</v>
      </c>
    </row>
    <row r="522" spans="1:11" ht="20.25" customHeight="1">
      <c r="A522" s="108"/>
      <c r="B522" s="187"/>
      <c r="C522" s="109"/>
      <c r="D522" s="151" t="s">
        <v>389</v>
      </c>
      <c r="E522" s="15"/>
      <c r="F522" s="15"/>
      <c r="G522" s="15"/>
      <c r="H522" s="15"/>
      <c r="I522" s="15"/>
      <c r="J522" s="17"/>
    </row>
    <row r="523" spans="1:11" ht="20.25" customHeight="1">
      <c r="A523" s="108"/>
      <c r="B523" s="187"/>
      <c r="C523" s="109"/>
      <c r="D523" s="151" t="s">
        <v>517</v>
      </c>
      <c r="E523" s="15">
        <v>7.43</v>
      </c>
      <c r="F523" s="15"/>
      <c r="G523" s="15">
        <v>150</v>
      </c>
      <c r="H523" s="15">
        <v>150</v>
      </c>
      <c r="I523" s="15">
        <v>500</v>
      </c>
      <c r="J523" s="47">
        <f>I523-H523</f>
        <v>350</v>
      </c>
    </row>
    <row r="524" spans="1:11" ht="20.25" customHeight="1">
      <c r="A524" s="108"/>
      <c r="B524" s="197"/>
      <c r="C524" s="108"/>
      <c r="D524" s="142" t="s">
        <v>390</v>
      </c>
      <c r="E524" s="34">
        <f>SUM(E506:E523)</f>
        <v>738.6</v>
      </c>
      <c r="F524" s="34">
        <f>SUM(F506:F523)</f>
        <v>310.63</v>
      </c>
      <c r="G524" s="34">
        <f>SUM(G506:G523)</f>
        <v>1167</v>
      </c>
      <c r="H524" s="34">
        <f>SUM(H506:H523)</f>
        <v>1195.5</v>
      </c>
      <c r="I524" s="34">
        <f>SUM(I506:I523)</f>
        <v>1293</v>
      </c>
      <c r="J524" s="220">
        <f>I524-H524</f>
        <v>97.5</v>
      </c>
    </row>
    <row r="525" spans="1:11" ht="20.25" customHeight="1">
      <c r="A525" s="135">
        <v>15</v>
      </c>
      <c r="B525" s="175">
        <v>420</v>
      </c>
      <c r="C525" s="108"/>
      <c r="D525" s="62" t="s">
        <v>391</v>
      </c>
      <c r="E525" s="15"/>
      <c r="F525" s="15"/>
      <c r="G525" s="15"/>
      <c r="H525" s="15"/>
      <c r="I525" s="15"/>
      <c r="J525" s="17"/>
    </row>
    <row r="526" spans="1:11" ht="20.25" customHeight="1">
      <c r="A526" s="108"/>
      <c r="B526" s="197"/>
      <c r="C526" s="36">
        <v>10</v>
      </c>
      <c r="D526" s="149" t="s">
        <v>392</v>
      </c>
      <c r="E526" s="15"/>
      <c r="F526" s="15"/>
      <c r="G526" s="15"/>
      <c r="H526" s="15"/>
      <c r="I526" s="15"/>
      <c r="J526" s="17"/>
    </row>
    <row r="527" spans="1:11" ht="20.25" customHeight="1">
      <c r="A527" s="108"/>
      <c r="B527" s="197"/>
      <c r="C527" s="36">
        <v>20</v>
      </c>
      <c r="D527" s="149" t="s">
        <v>393</v>
      </c>
      <c r="E527" s="15"/>
      <c r="F527" s="15"/>
      <c r="G527" s="15"/>
      <c r="H527" s="15"/>
      <c r="I527" s="15"/>
      <c r="J527" s="17"/>
    </row>
    <row r="528" spans="1:11" ht="20.25" customHeight="1">
      <c r="A528" s="108"/>
      <c r="B528" s="197"/>
      <c r="C528" s="36">
        <v>30</v>
      </c>
      <c r="D528" s="149" t="s">
        <v>394</v>
      </c>
      <c r="E528" s="15"/>
      <c r="F528" s="15"/>
      <c r="G528" s="15"/>
      <c r="H528" s="15"/>
      <c r="I528" s="15"/>
      <c r="J528" s="17"/>
    </row>
    <row r="529" spans="1:10" ht="20.25" customHeight="1">
      <c r="A529" s="108"/>
      <c r="B529" s="197"/>
      <c r="C529" s="24">
        <v>80</v>
      </c>
      <c r="D529" s="62" t="s">
        <v>395</v>
      </c>
      <c r="E529" s="15"/>
      <c r="F529" s="15"/>
      <c r="G529" s="15"/>
      <c r="H529" s="15"/>
      <c r="I529" s="15"/>
      <c r="J529" s="17"/>
    </row>
    <row r="530" spans="1:10" ht="20.25" customHeight="1">
      <c r="A530" s="108"/>
      <c r="B530" s="197"/>
      <c r="C530" s="24">
        <v>90</v>
      </c>
      <c r="D530" s="62" t="s">
        <v>396</v>
      </c>
      <c r="E530" s="15"/>
      <c r="F530" s="15"/>
      <c r="G530" s="15"/>
      <c r="H530" s="15"/>
      <c r="I530" s="15"/>
      <c r="J530" s="17"/>
    </row>
    <row r="531" spans="1:10" ht="20.25" customHeight="1">
      <c r="A531" s="116"/>
      <c r="B531" s="197"/>
      <c r="C531" s="116"/>
      <c r="D531" s="74" t="s">
        <v>397</v>
      </c>
      <c r="E531" s="15"/>
      <c r="F531" s="15"/>
      <c r="G531" s="15"/>
      <c r="H531" s="15"/>
      <c r="I531" s="15"/>
      <c r="J531" s="17"/>
    </row>
    <row r="532" spans="1:10" ht="20.25" customHeight="1">
      <c r="A532" s="135">
        <v>16</v>
      </c>
      <c r="B532" s="175">
        <v>421</v>
      </c>
      <c r="C532" s="108"/>
      <c r="D532" s="44" t="s">
        <v>398</v>
      </c>
      <c r="E532" s="15"/>
      <c r="F532" s="15"/>
      <c r="G532" s="15"/>
      <c r="H532" s="15"/>
      <c r="I532" s="15"/>
      <c r="J532" s="17"/>
    </row>
    <row r="533" spans="1:10" ht="20.25" customHeight="1">
      <c r="A533" s="108"/>
      <c r="B533" s="187"/>
      <c r="C533" s="24">
        <v>10</v>
      </c>
      <c r="D533" s="62" t="s">
        <v>392</v>
      </c>
      <c r="E533" s="15"/>
      <c r="F533" s="15"/>
      <c r="G533" s="15"/>
      <c r="H533" s="15"/>
      <c r="I533" s="15"/>
      <c r="J533" s="17"/>
    </row>
    <row r="534" spans="1:10" ht="20.25" customHeight="1">
      <c r="A534" s="108"/>
      <c r="B534" s="187"/>
      <c r="C534" s="24">
        <v>20</v>
      </c>
      <c r="D534" s="62" t="s">
        <v>393</v>
      </c>
      <c r="E534" s="15"/>
      <c r="F534" s="15"/>
      <c r="G534" s="15"/>
      <c r="H534" s="15"/>
      <c r="I534" s="15"/>
      <c r="J534" s="17"/>
    </row>
    <row r="535" spans="1:10" ht="20.25" customHeight="1">
      <c r="A535" s="108"/>
      <c r="B535" s="187"/>
      <c r="C535" s="24">
        <v>30</v>
      </c>
      <c r="D535" s="62" t="s">
        <v>399</v>
      </c>
      <c r="E535" s="15"/>
      <c r="F535" s="15"/>
      <c r="G535" s="15"/>
      <c r="H535" s="15"/>
      <c r="I535" s="15"/>
      <c r="J535" s="17"/>
    </row>
    <row r="536" spans="1:10" ht="20.25" customHeight="1">
      <c r="A536" s="108"/>
      <c r="B536" s="187"/>
      <c r="C536" s="24">
        <v>80</v>
      </c>
      <c r="D536" s="62" t="s">
        <v>447</v>
      </c>
      <c r="E536" s="15"/>
      <c r="F536" s="15"/>
      <c r="G536" s="15"/>
      <c r="H536" s="15"/>
      <c r="I536" s="15"/>
      <c r="J536" s="17"/>
    </row>
    <row r="537" spans="1:10" ht="20.25" customHeight="1">
      <c r="A537" s="108"/>
      <c r="B537" s="187"/>
      <c r="C537" s="24">
        <v>90</v>
      </c>
      <c r="D537" s="62" t="s">
        <v>396</v>
      </c>
      <c r="E537" s="15"/>
      <c r="F537" s="15"/>
      <c r="G537" s="15"/>
      <c r="H537" s="15"/>
      <c r="I537" s="15"/>
      <c r="J537" s="17"/>
    </row>
    <row r="538" spans="1:10" ht="20.100000000000001" customHeight="1">
      <c r="A538" s="116"/>
      <c r="B538" s="187"/>
      <c r="C538" s="116"/>
      <c r="D538" s="142" t="s">
        <v>400</v>
      </c>
      <c r="E538" s="41">
        <f>SUM(E532:E537)</f>
        <v>0</v>
      </c>
      <c r="F538" s="41"/>
      <c r="G538" s="41"/>
      <c r="H538" s="41"/>
      <c r="I538" s="41"/>
      <c r="J538" s="17"/>
    </row>
    <row r="539" spans="1:10" ht="20.100000000000001" customHeight="1">
      <c r="A539" s="135">
        <v>17</v>
      </c>
      <c r="B539" s="175">
        <v>430</v>
      </c>
      <c r="C539" s="109"/>
      <c r="D539" s="62" t="s">
        <v>401</v>
      </c>
      <c r="E539" s="15"/>
      <c r="F539" s="15"/>
      <c r="G539" s="15"/>
      <c r="H539" s="15"/>
      <c r="I539" s="15"/>
      <c r="J539" s="17"/>
    </row>
    <row r="540" spans="1:10" ht="20.100000000000001" customHeight="1">
      <c r="A540" s="108"/>
      <c r="B540" s="197"/>
      <c r="C540" s="24">
        <v>10</v>
      </c>
      <c r="D540" s="44" t="s">
        <v>402</v>
      </c>
      <c r="E540" s="15"/>
      <c r="F540" s="15"/>
      <c r="G540" s="15"/>
      <c r="H540" s="15"/>
      <c r="I540" s="15"/>
      <c r="J540" s="17"/>
    </row>
    <row r="541" spans="1:10" ht="20.100000000000001" customHeight="1">
      <c r="A541" s="108"/>
      <c r="B541" s="197"/>
      <c r="C541" s="109"/>
      <c r="D541" s="46" t="s">
        <v>403</v>
      </c>
      <c r="E541" s="15"/>
      <c r="F541" s="15"/>
      <c r="G541" s="15"/>
      <c r="H541" s="15"/>
      <c r="I541" s="15"/>
      <c r="J541" s="17"/>
    </row>
    <row r="542" spans="1:10" ht="20.100000000000001" customHeight="1">
      <c r="A542" s="108"/>
      <c r="B542" s="197"/>
      <c r="C542" s="109"/>
      <c r="D542" s="46" t="s">
        <v>404</v>
      </c>
      <c r="E542" s="15"/>
      <c r="F542" s="15"/>
      <c r="G542" s="15"/>
      <c r="H542" s="15"/>
      <c r="I542" s="15"/>
      <c r="J542" s="17"/>
    </row>
    <row r="543" spans="1:10" ht="20.100000000000001" customHeight="1">
      <c r="A543" s="108"/>
      <c r="B543" s="197"/>
      <c r="C543" s="109"/>
      <c r="D543" s="46" t="s">
        <v>405</v>
      </c>
      <c r="E543" s="15"/>
      <c r="F543" s="15"/>
      <c r="G543" s="15"/>
      <c r="H543" s="15"/>
      <c r="I543" s="15"/>
      <c r="J543" s="17"/>
    </row>
    <row r="544" spans="1:10" ht="20.100000000000001" customHeight="1">
      <c r="A544" s="108"/>
      <c r="B544" s="197"/>
      <c r="C544" s="24">
        <v>20</v>
      </c>
      <c r="D544" s="44" t="s">
        <v>406</v>
      </c>
      <c r="E544" s="15"/>
      <c r="F544" s="15"/>
      <c r="G544" s="15"/>
      <c r="H544" s="15"/>
      <c r="I544" s="15"/>
      <c r="J544" s="17"/>
    </row>
    <row r="545" spans="1:10" ht="20.100000000000001" customHeight="1">
      <c r="A545" s="116"/>
      <c r="B545" s="197"/>
      <c r="C545" s="142"/>
      <c r="D545" s="74" t="s">
        <v>407</v>
      </c>
      <c r="E545" s="15"/>
      <c r="F545" s="15"/>
      <c r="G545" s="15"/>
      <c r="H545" s="15"/>
      <c r="I545" s="15"/>
      <c r="J545" s="17"/>
    </row>
    <row r="546" spans="1:10" ht="20.100000000000001" customHeight="1">
      <c r="A546" s="135">
        <v>18</v>
      </c>
      <c r="B546" s="175">
        <v>440</v>
      </c>
      <c r="C546" s="109"/>
      <c r="D546" s="62" t="s">
        <v>408</v>
      </c>
      <c r="E546" s="15"/>
      <c r="F546" s="15"/>
      <c r="G546" s="15"/>
      <c r="H546" s="15"/>
      <c r="I546" s="15"/>
      <c r="J546" s="17"/>
    </row>
    <row r="547" spans="1:10" ht="20.100000000000001" customHeight="1">
      <c r="A547" s="108"/>
      <c r="B547" s="197"/>
      <c r="C547" s="24">
        <v>10</v>
      </c>
      <c r="D547" s="44" t="s">
        <v>409</v>
      </c>
      <c r="E547" s="15"/>
      <c r="F547" s="15"/>
      <c r="G547" s="15"/>
      <c r="H547" s="15"/>
      <c r="I547" s="15"/>
      <c r="J547" s="17"/>
    </row>
    <row r="548" spans="1:10" ht="20.100000000000001" customHeight="1">
      <c r="A548" s="108"/>
      <c r="B548" s="197"/>
      <c r="C548" s="24">
        <v>20</v>
      </c>
      <c r="D548" s="44" t="s">
        <v>410</v>
      </c>
      <c r="E548" s="15"/>
      <c r="F548" s="15"/>
      <c r="G548" s="15"/>
      <c r="H548" s="15"/>
      <c r="I548" s="15"/>
      <c r="J548" s="17"/>
    </row>
    <row r="549" spans="1:10" ht="20.100000000000001" customHeight="1">
      <c r="A549" s="108"/>
      <c r="B549" s="197"/>
      <c r="C549" s="24">
        <v>30</v>
      </c>
      <c r="D549" s="44" t="s">
        <v>411</v>
      </c>
      <c r="E549" s="15"/>
      <c r="F549" s="15"/>
      <c r="G549" s="15"/>
      <c r="H549" s="15"/>
      <c r="I549" s="15"/>
      <c r="J549" s="17"/>
    </row>
    <row r="550" spans="1:10" ht="20.100000000000001" customHeight="1">
      <c r="A550" s="116"/>
      <c r="B550" s="197"/>
      <c r="C550" s="142"/>
      <c r="D550" s="3" t="s">
        <v>412</v>
      </c>
      <c r="E550" s="41"/>
      <c r="F550" s="41"/>
      <c r="G550" s="41"/>
      <c r="H550" s="41"/>
      <c r="I550" s="41"/>
      <c r="J550" s="17"/>
    </row>
    <row r="551" spans="1:10" ht="20.100000000000001" customHeight="1">
      <c r="A551" s="135">
        <v>19</v>
      </c>
      <c r="B551" s="175">
        <v>460</v>
      </c>
      <c r="C551" s="108"/>
      <c r="D551" s="62" t="s">
        <v>413</v>
      </c>
      <c r="E551" s="15"/>
      <c r="F551" s="15"/>
      <c r="G551" s="15"/>
      <c r="H551" s="15"/>
      <c r="I551" s="15"/>
      <c r="J551" s="17"/>
    </row>
    <row r="552" spans="1:10" ht="20.100000000000001" customHeight="1">
      <c r="A552" s="108"/>
      <c r="B552" s="187"/>
      <c r="C552" s="24">
        <v>10</v>
      </c>
      <c r="D552" s="44" t="s">
        <v>414</v>
      </c>
      <c r="E552" s="15"/>
      <c r="F552" s="15"/>
      <c r="G552" s="15"/>
      <c r="H552" s="15"/>
      <c r="I552" s="15"/>
      <c r="J552" s="17"/>
    </row>
    <row r="553" spans="1:10" ht="20.100000000000001" customHeight="1">
      <c r="A553" s="108"/>
      <c r="B553" s="187"/>
      <c r="C553" s="109"/>
      <c r="D553" s="46" t="s">
        <v>415</v>
      </c>
      <c r="E553" s="15"/>
      <c r="F553" s="15"/>
      <c r="G553" s="15"/>
      <c r="H553" s="15"/>
      <c r="I553" s="15"/>
      <c r="J553" s="17"/>
    </row>
    <row r="554" spans="1:10" ht="20.100000000000001" customHeight="1">
      <c r="A554" s="108"/>
      <c r="B554" s="187"/>
      <c r="C554" s="109"/>
      <c r="D554" s="46" t="s">
        <v>416</v>
      </c>
      <c r="E554" s="15"/>
      <c r="F554" s="15"/>
      <c r="G554" s="15"/>
      <c r="H554" s="15"/>
      <c r="I554" s="15"/>
      <c r="J554" s="17"/>
    </row>
    <row r="555" spans="1:10" ht="20.100000000000001" customHeight="1">
      <c r="A555" s="108"/>
      <c r="B555" s="187"/>
      <c r="C555" s="109"/>
      <c r="D555" s="46" t="s">
        <v>417</v>
      </c>
      <c r="E555" s="48"/>
      <c r="F555" s="48"/>
      <c r="G555" s="48"/>
      <c r="H555" s="48"/>
      <c r="I555" s="48"/>
      <c r="J555" s="17"/>
    </row>
    <row r="556" spans="1:10" ht="20.100000000000001" customHeight="1">
      <c r="A556" s="108"/>
      <c r="B556" s="187"/>
      <c r="C556" s="24">
        <v>20</v>
      </c>
      <c r="D556" s="62" t="s">
        <v>418</v>
      </c>
      <c r="E556" s="48"/>
      <c r="F556" s="48"/>
      <c r="G556" s="48"/>
      <c r="H556" s="48"/>
      <c r="I556" s="48"/>
      <c r="J556" s="55"/>
    </row>
    <row r="557" spans="1:10" ht="20.100000000000001" customHeight="1">
      <c r="A557" s="108"/>
      <c r="B557" s="187"/>
      <c r="C557" s="24">
        <v>30</v>
      </c>
      <c r="D557" s="44" t="s">
        <v>419</v>
      </c>
      <c r="E557" s="15"/>
      <c r="F557" s="15"/>
      <c r="G557" s="15"/>
      <c r="H557" s="15"/>
      <c r="I557" s="15"/>
      <c r="J557" s="55"/>
    </row>
    <row r="558" spans="1:10" ht="20.100000000000001" customHeight="1">
      <c r="A558" s="108"/>
      <c r="B558" s="187"/>
      <c r="C558" s="24">
        <v>40</v>
      </c>
      <c r="D558" s="44" t="s">
        <v>420</v>
      </c>
      <c r="E558" s="15"/>
      <c r="F558" s="15"/>
      <c r="G558" s="15"/>
      <c r="H558" s="15"/>
      <c r="I558" s="15"/>
      <c r="J558" s="55"/>
    </row>
    <row r="559" spans="1:10" ht="20.100000000000001" customHeight="1">
      <c r="A559" s="108"/>
      <c r="B559" s="187"/>
      <c r="C559" s="109"/>
      <c r="D559" s="46" t="s">
        <v>421</v>
      </c>
      <c r="E559" s="15"/>
      <c r="F559" s="15"/>
      <c r="G559" s="15"/>
      <c r="H559" s="15"/>
      <c r="I559" s="15"/>
      <c r="J559" s="55"/>
    </row>
    <row r="560" spans="1:10" ht="20.100000000000001" customHeight="1">
      <c r="A560" s="108"/>
      <c r="B560" s="187"/>
      <c r="C560" s="109"/>
      <c r="D560" s="46" t="s">
        <v>422</v>
      </c>
      <c r="E560" s="15"/>
      <c r="F560" s="15"/>
      <c r="G560" s="15"/>
      <c r="H560" s="15"/>
      <c r="I560" s="15"/>
      <c r="J560" s="55"/>
    </row>
    <row r="561" spans="1:11" ht="20.100000000000001" customHeight="1">
      <c r="A561" s="108"/>
      <c r="B561" s="187"/>
      <c r="C561" s="24">
        <v>50</v>
      </c>
      <c r="D561" s="44" t="s">
        <v>423</v>
      </c>
      <c r="E561" s="15"/>
      <c r="F561" s="15"/>
      <c r="G561" s="15"/>
      <c r="H561" s="15"/>
      <c r="I561" s="15"/>
      <c r="J561" s="55"/>
    </row>
    <row r="562" spans="1:11" ht="20.100000000000001" customHeight="1">
      <c r="A562" s="108"/>
      <c r="B562" s="187"/>
      <c r="C562" s="109"/>
      <c r="D562" s="46" t="s">
        <v>424</v>
      </c>
      <c r="E562" s="15"/>
      <c r="F562" s="15"/>
      <c r="G562" s="15">
        <v>2</v>
      </c>
      <c r="H562" s="15">
        <v>2</v>
      </c>
      <c r="I562" s="15">
        <v>2</v>
      </c>
      <c r="J562" s="47">
        <f>I562-H562</f>
        <v>0</v>
      </c>
    </row>
    <row r="563" spans="1:11" ht="20.100000000000001" customHeight="1">
      <c r="A563" s="108"/>
      <c r="B563" s="187"/>
      <c r="C563" s="109"/>
      <c r="D563" s="46" t="s">
        <v>425</v>
      </c>
      <c r="E563" s="15"/>
      <c r="F563" s="15"/>
      <c r="G563" s="15"/>
      <c r="H563" s="15"/>
      <c r="I563" s="15"/>
      <c r="J563" s="55"/>
    </row>
    <row r="564" spans="1:11" ht="20.100000000000001" customHeight="1">
      <c r="A564" s="108"/>
      <c r="B564" s="187"/>
      <c r="C564" s="108"/>
      <c r="D564" s="46" t="s">
        <v>426</v>
      </c>
      <c r="E564" s="15"/>
      <c r="F564" s="15"/>
      <c r="G564" s="15"/>
      <c r="H564" s="15"/>
      <c r="I564" s="15"/>
      <c r="J564" s="55"/>
    </row>
    <row r="565" spans="1:11" ht="20.100000000000001" customHeight="1">
      <c r="A565" s="108"/>
      <c r="B565" s="187"/>
      <c r="C565" s="108"/>
      <c r="D565" s="46" t="s">
        <v>427</v>
      </c>
      <c r="E565" s="15"/>
      <c r="F565" s="15"/>
      <c r="G565" s="15"/>
      <c r="H565" s="15"/>
      <c r="I565" s="15"/>
      <c r="J565" s="55"/>
    </row>
    <row r="566" spans="1:11" ht="20.100000000000001" customHeight="1">
      <c r="A566" s="108"/>
      <c r="B566" s="187"/>
      <c r="C566" s="24">
        <v>80</v>
      </c>
      <c r="D566" s="44" t="s">
        <v>428</v>
      </c>
      <c r="E566" s="15"/>
      <c r="F566" s="15"/>
      <c r="G566" s="15"/>
      <c r="H566" s="15"/>
      <c r="I566" s="15"/>
      <c r="J566" s="55"/>
    </row>
    <row r="567" spans="1:11" ht="20.100000000000001" customHeight="1">
      <c r="A567" s="45"/>
      <c r="B567" s="178"/>
      <c r="C567" s="45"/>
      <c r="D567" s="142" t="s">
        <v>429</v>
      </c>
      <c r="E567" s="34">
        <f>SUM(E562:E566)</f>
        <v>0</v>
      </c>
      <c r="F567" s="34"/>
      <c r="G567" s="34">
        <f>SUM(G562:G566)</f>
        <v>2</v>
      </c>
      <c r="H567" s="34">
        <f>SUM(H562:H566)</f>
        <v>2</v>
      </c>
      <c r="I567" s="34">
        <f>SUM(I562:I566)</f>
        <v>2</v>
      </c>
      <c r="J567" s="220">
        <f>I567-H567</f>
        <v>0</v>
      </c>
    </row>
    <row r="568" spans="1:11" ht="20.100000000000001" customHeight="1">
      <c r="A568" s="12"/>
      <c r="B568" s="198"/>
      <c r="C568" s="12"/>
      <c r="D568" s="44" t="s">
        <v>430</v>
      </c>
      <c r="E568" s="8"/>
      <c r="F568" s="8"/>
      <c r="G568" s="8"/>
      <c r="H568" s="8"/>
      <c r="I568" s="8"/>
      <c r="J568" s="55"/>
      <c r="K568" s="200"/>
    </row>
    <row r="569" spans="1:11" ht="20.100000000000001" customHeight="1">
      <c r="A569" s="108"/>
      <c r="B569" s="175">
        <v>410</v>
      </c>
      <c r="C569" s="24"/>
      <c r="D569" s="46" t="s">
        <v>431</v>
      </c>
      <c r="E569" s="34">
        <f>E505</f>
        <v>338.40000000000009</v>
      </c>
      <c r="F569" s="34">
        <f>F505</f>
        <v>139.65</v>
      </c>
      <c r="G569" s="34">
        <f>G505</f>
        <v>680.2</v>
      </c>
      <c r="H569" s="34">
        <f>H505</f>
        <v>689.30000000000007</v>
      </c>
      <c r="I569" s="34">
        <f>I505</f>
        <v>752.40000000000009</v>
      </c>
      <c r="J569" s="220">
        <f t="shared" ref="J569:J576" si="32">I569-H569</f>
        <v>63.100000000000023</v>
      </c>
      <c r="K569" s="200"/>
    </row>
    <row r="570" spans="1:11" ht="20.100000000000001" customHeight="1">
      <c r="A570" s="108"/>
      <c r="B570" s="175">
        <v>412</v>
      </c>
      <c r="C570" s="86"/>
      <c r="D570" s="46" t="s">
        <v>432</v>
      </c>
      <c r="E570" s="34">
        <f>E524</f>
        <v>738.6</v>
      </c>
      <c r="F570" s="34">
        <f>F524</f>
        <v>310.63</v>
      </c>
      <c r="G570" s="34">
        <f>G524</f>
        <v>1167</v>
      </c>
      <c r="H570" s="34">
        <f>H524</f>
        <v>1195.5</v>
      </c>
      <c r="I570" s="34">
        <f>I524</f>
        <v>1293</v>
      </c>
      <c r="J570" s="220">
        <f t="shared" si="32"/>
        <v>97.5</v>
      </c>
      <c r="K570" s="200"/>
    </row>
    <row r="571" spans="1:11" ht="20.100000000000001" customHeight="1">
      <c r="A571" s="108"/>
      <c r="B571" s="175">
        <v>420</v>
      </c>
      <c r="C571" s="86"/>
      <c r="D571" s="46" t="s">
        <v>391</v>
      </c>
      <c r="E571" s="15">
        <f>E531</f>
        <v>0</v>
      </c>
      <c r="F571" s="15">
        <f>F531</f>
        <v>0</v>
      </c>
      <c r="G571" s="15">
        <f>G531</f>
        <v>0</v>
      </c>
      <c r="H571" s="15">
        <f>H531</f>
        <v>0</v>
      </c>
      <c r="I571" s="15">
        <f>I531</f>
        <v>0</v>
      </c>
      <c r="J571" s="220">
        <f t="shared" si="32"/>
        <v>0</v>
      </c>
      <c r="K571" s="200"/>
    </row>
    <row r="572" spans="1:11" ht="20.100000000000001" customHeight="1">
      <c r="A572" s="108"/>
      <c r="B572" s="175">
        <v>421</v>
      </c>
      <c r="C572" s="86"/>
      <c r="D572" s="46" t="s">
        <v>433</v>
      </c>
      <c r="E572" s="41">
        <f>E538</f>
        <v>0</v>
      </c>
      <c r="F572" s="41">
        <f>F538</f>
        <v>0</v>
      </c>
      <c r="G572" s="41">
        <f>G538</f>
        <v>0</v>
      </c>
      <c r="H572" s="41">
        <f>H538</f>
        <v>0</v>
      </c>
      <c r="I572" s="41">
        <f>I538</f>
        <v>0</v>
      </c>
      <c r="J572" s="220">
        <f t="shared" si="32"/>
        <v>0</v>
      </c>
      <c r="K572" s="200"/>
    </row>
    <row r="573" spans="1:11" ht="20.100000000000001" customHeight="1">
      <c r="A573" s="108"/>
      <c r="B573" s="175">
        <v>430</v>
      </c>
      <c r="C573" s="86"/>
      <c r="D573" s="46" t="s">
        <v>401</v>
      </c>
      <c r="E573" s="15">
        <f>E545</f>
        <v>0</v>
      </c>
      <c r="F573" s="15">
        <f>F545</f>
        <v>0</v>
      </c>
      <c r="G573" s="15">
        <f>G545</f>
        <v>0</v>
      </c>
      <c r="H573" s="15">
        <f>H545</f>
        <v>0</v>
      </c>
      <c r="I573" s="15">
        <f>I545</f>
        <v>0</v>
      </c>
      <c r="J573" s="220">
        <f t="shared" si="32"/>
        <v>0</v>
      </c>
      <c r="K573" s="200"/>
    </row>
    <row r="574" spans="1:11" ht="20.100000000000001" customHeight="1">
      <c r="A574" s="108"/>
      <c r="B574" s="175">
        <v>440</v>
      </c>
      <c r="C574" s="86"/>
      <c r="D574" s="46" t="s">
        <v>434</v>
      </c>
      <c r="E574" s="15">
        <f>E550</f>
        <v>0</v>
      </c>
      <c r="F574" s="15">
        <f>F550</f>
        <v>0</v>
      </c>
      <c r="G574" s="15">
        <f>G550</f>
        <v>0</v>
      </c>
      <c r="H574" s="15">
        <f>H550</f>
        <v>0</v>
      </c>
      <c r="I574" s="15">
        <f>I550</f>
        <v>0</v>
      </c>
      <c r="J574" s="220">
        <f t="shared" si="32"/>
        <v>0</v>
      </c>
      <c r="K574" s="200"/>
    </row>
    <row r="575" spans="1:11" ht="20.100000000000001" customHeight="1">
      <c r="A575" s="108"/>
      <c r="B575" s="175">
        <v>460</v>
      </c>
      <c r="C575" s="86"/>
      <c r="D575" s="46" t="s">
        <v>435</v>
      </c>
      <c r="E575" s="34">
        <f>E567</f>
        <v>0</v>
      </c>
      <c r="F575" s="34">
        <f>F567</f>
        <v>0</v>
      </c>
      <c r="G575" s="34">
        <f>G567</f>
        <v>2</v>
      </c>
      <c r="H575" s="34">
        <f>H567</f>
        <v>2</v>
      </c>
      <c r="I575" s="34">
        <f>I567</f>
        <v>2</v>
      </c>
      <c r="J575" s="220">
        <f t="shared" si="32"/>
        <v>0</v>
      </c>
      <c r="K575" s="200"/>
    </row>
    <row r="576" spans="1:11" ht="20.100000000000001" customHeight="1">
      <c r="A576" s="116"/>
      <c r="B576" s="187"/>
      <c r="C576" s="142"/>
      <c r="D576" s="74" t="s">
        <v>436</v>
      </c>
      <c r="E576" s="34">
        <f>SUM(E569:E575)</f>
        <v>1077</v>
      </c>
      <c r="F576" s="34">
        <f>SUM(F569:F575)</f>
        <v>450.28</v>
      </c>
      <c r="G576" s="34">
        <f>SUM(G569:G575)</f>
        <v>1849.2</v>
      </c>
      <c r="H576" s="34">
        <f>SUM(H569:H575)</f>
        <v>1886.8000000000002</v>
      </c>
      <c r="I576" s="34">
        <f>SUM(I569:I575)</f>
        <v>2047.4</v>
      </c>
      <c r="J576" s="220">
        <f t="shared" si="32"/>
        <v>160.59999999999991</v>
      </c>
      <c r="K576" s="200"/>
    </row>
    <row r="577" spans="1:13" ht="25.2" customHeight="1">
      <c r="A577" s="116"/>
      <c r="B577" s="187"/>
      <c r="C577" s="142"/>
      <c r="D577" s="219" t="s">
        <v>525</v>
      </c>
      <c r="E577" s="34"/>
      <c r="F577" s="34"/>
      <c r="G577" s="34"/>
      <c r="H577" s="34"/>
      <c r="I577" s="34"/>
      <c r="J577" s="221"/>
      <c r="K577" s="200"/>
    </row>
    <row r="578" spans="1:13" ht="20.100000000000001" customHeight="1">
      <c r="A578" s="108"/>
      <c r="B578" s="187"/>
      <c r="C578" s="109"/>
      <c r="D578" s="44" t="s">
        <v>437</v>
      </c>
      <c r="E578" s="41">
        <f>E452</f>
        <v>755.06</v>
      </c>
      <c r="F578" s="41">
        <f>F452</f>
        <v>564.55999999999995</v>
      </c>
      <c r="G578" s="41">
        <f>G452</f>
        <v>1009.29</v>
      </c>
      <c r="H578" s="41">
        <f>H452</f>
        <v>1044.77</v>
      </c>
      <c r="I578" s="41">
        <f>I452</f>
        <v>1047.6500000000001</v>
      </c>
      <c r="J578" s="241">
        <f t="shared" ref="J578" si="33">I578-H578</f>
        <v>2.8800000000001091</v>
      </c>
      <c r="K578" s="200"/>
    </row>
    <row r="579" spans="1:13" ht="20.100000000000001" customHeight="1">
      <c r="A579" s="108"/>
      <c r="B579" s="187"/>
      <c r="C579" s="108"/>
      <c r="D579" s="44" t="s">
        <v>438</v>
      </c>
      <c r="E579" s="41">
        <f>E576</f>
        <v>1077</v>
      </c>
      <c r="F579" s="41">
        <f>F576</f>
        <v>450.28</v>
      </c>
      <c r="G579" s="41">
        <f>G576</f>
        <v>1849.2</v>
      </c>
      <c r="H579" s="41">
        <f>H576</f>
        <v>1886.8000000000002</v>
      </c>
      <c r="I579" s="41">
        <f>I576</f>
        <v>2047.4</v>
      </c>
      <c r="J579" s="241">
        <f>I579-H579</f>
        <v>160.59999999999991</v>
      </c>
      <c r="K579" s="200"/>
    </row>
    <row r="580" spans="1:13" ht="20.100000000000001" customHeight="1">
      <c r="A580" s="108"/>
      <c r="B580" s="187"/>
      <c r="C580" s="108"/>
      <c r="D580" s="44" t="s">
        <v>176</v>
      </c>
      <c r="E580" s="41">
        <f t="shared" ref="E580:I580" si="34">SUM(E578:E579)</f>
        <v>1832.06</v>
      </c>
      <c r="F580" s="41">
        <f t="shared" si="34"/>
        <v>1014.8399999999999</v>
      </c>
      <c r="G580" s="41">
        <f t="shared" si="34"/>
        <v>2858.49</v>
      </c>
      <c r="H580" s="41">
        <f t="shared" si="34"/>
        <v>2931.57</v>
      </c>
      <c r="I580" s="41">
        <f t="shared" si="34"/>
        <v>3095.05</v>
      </c>
      <c r="J580" s="241">
        <f>SUM(J578:J579)</f>
        <v>163.48000000000002</v>
      </c>
      <c r="K580" s="200"/>
    </row>
    <row r="581" spans="1:13" ht="20.100000000000001" customHeight="1">
      <c r="A581" s="108"/>
      <c r="B581" s="187"/>
      <c r="C581" s="108"/>
      <c r="D581" s="44" t="s">
        <v>439</v>
      </c>
      <c r="E581" s="41">
        <v>499.95</v>
      </c>
      <c r="F581" s="41">
        <f>0.27+322.07+253.54+216.01+54.78</f>
        <v>846.67</v>
      </c>
      <c r="G581" s="41">
        <v>390.76</v>
      </c>
      <c r="H581" s="41">
        <v>347.55</v>
      </c>
      <c r="I581" s="41">
        <v>398.63</v>
      </c>
      <c r="J581" s="241">
        <f>I581-H581</f>
        <v>51.079999999999984</v>
      </c>
      <c r="K581" s="200"/>
    </row>
    <row r="582" spans="1:13" ht="20.100000000000001" customHeight="1">
      <c r="A582" s="108"/>
      <c r="B582" s="187"/>
      <c r="C582" s="108"/>
      <c r="D582" s="232" t="s">
        <v>542</v>
      </c>
      <c r="E582" s="41">
        <f t="shared" ref="E582:J582" si="35">SUM(E580:E581)</f>
        <v>2332.0099999999998</v>
      </c>
      <c r="F582" s="41">
        <f t="shared" si="35"/>
        <v>1861.5099999999998</v>
      </c>
      <c r="G582" s="41">
        <f t="shared" si="35"/>
        <v>3249.25</v>
      </c>
      <c r="H582" s="41">
        <f t="shared" ref="H582" si="36">SUM(H580:H581)</f>
        <v>3279.1200000000003</v>
      </c>
      <c r="I582" s="41">
        <f t="shared" si="35"/>
        <v>3493.6800000000003</v>
      </c>
      <c r="J582" s="241">
        <f t="shared" si="35"/>
        <v>214.56</v>
      </c>
      <c r="K582" s="200"/>
    </row>
    <row r="583" spans="1:13" ht="21">
      <c r="A583" s="117"/>
      <c r="B583" s="191"/>
      <c r="C583" s="117"/>
      <c r="D583" s="118"/>
    </row>
    <row r="584" spans="1:13" ht="21">
      <c r="A584" s="117"/>
      <c r="B584" s="191"/>
      <c r="C584" s="117"/>
      <c r="D584" s="122"/>
      <c r="G584" s="236"/>
      <c r="H584" s="152"/>
      <c r="I584" s="236"/>
      <c r="J584" s="228"/>
    </row>
    <row r="585" spans="1:13">
      <c r="F585" s="227"/>
      <c r="I585" s="210"/>
      <c r="M585" s="210"/>
    </row>
  </sheetData>
  <mergeCells count="26">
    <mergeCell ref="A253:J253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66:D66"/>
    <mergeCell ref="B82:C82"/>
    <mergeCell ref="A252:J252"/>
    <mergeCell ref="G255:G256"/>
    <mergeCell ref="H255:H256"/>
    <mergeCell ref="I255:I256"/>
    <mergeCell ref="J255:J256"/>
    <mergeCell ref="A255:A256"/>
    <mergeCell ref="B255:B256"/>
    <mergeCell ref="C255:C256"/>
    <mergeCell ref="D255:D256"/>
    <mergeCell ref="E255:E256"/>
    <mergeCell ref="F255:F256"/>
  </mergeCells>
  <pageMargins left="0.5" right="0.5" top="0.5" bottom="0.5" header="0.3" footer="0.3"/>
  <pageSetup paperSize="9" fitToWidth="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General &amp; Dev IHSDP &amp; SJSRY  ok</vt:lpstr>
      <vt:lpstr>Sheet3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shivam infotech</dc:creator>
  <cp:lastModifiedBy>vikas</cp:lastModifiedBy>
  <cp:lastPrinted>2015-09-01T11:12:40Z</cp:lastPrinted>
  <dcterms:created xsi:type="dcterms:W3CDTF">2011-02-03T09:33:45Z</dcterms:created>
  <dcterms:modified xsi:type="dcterms:W3CDTF">2015-09-01T11:17:28Z</dcterms:modified>
</cp:coreProperties>
</file>